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9585" yWindow="-15" windowWidth="9630" windowHeight="6090" activeTab="4"/>
  </bookViews>
  <sheets>
    <sheet name="2002" sheetId="1" r:id="rId1"/>
    <sheet name="2012plan" sheetId="5" r:id="rId2"/>
    <sheet name="lod" sheetId="9" r:id="rId3"/>
    <sheet name="2012zaznam" sheetId="11" r:id="rId4"/>
    <sheet name="srovnani_02-12" sheetId="12" r:id="rId5"/>
    <sheet name="links" sheetId="6" r:id="rId6"/>
  </sheets>
  <definedNames>
    <definedName name="mainmenutop" localSheetId="0">'2002'!$A$1</definedName>
    <definedName name="mainmenutop" localSheetId="1">'2012plan'!$A$4</definedName>
    <definedName name="mainmenutop" localSheetId="3">'2012zaznam'!$A$3</definedName>
    <definedName name="mainmenutop" localSheetId="4">'srovnani_02-12'!$A$3</definedName>
    <definedName name="_xlnm.Print_Area" localSheetId="0">'2002'!$A$1:$J$29</definedName>
    <definedName name="_xlnm.Print_Area" localSheetId="1">'2012plan'!$A$1:$L$31</definedName>
    <definedName name="_xlnm.Print_Area" localSheetId="3">'2012zaznam'!$A$3:$K$30</definedName>
    <definedName name="_xlnm.Print_Area" localSheetId="4">'srovnani_02-12'!$A$3:$N$30</definedName>
  </definedNames>
  <calcPr calcId="145621"/>
</workbook>
</file>

<file path=xl/calcChain.xml><?xml version="1.0" encoding="utf-8"?>
<calcChain xmlns="http://schemas.openxmlformats.org/spreadsheetml/2006/main">
  <c r="G30" i="12" l="1"/>
  <c r="I30" i="12" s="1"/>
  <c r="G29" i="12"/>
  <c r="G28" i="12"/>
  <c r="I28" i="12" s="1"/>
  <c r="G27" i="12"/>
  <c r="G26" i="12"/>
  <c r="I26" i="12" s="1"/>
  <c r="G25" i="12"/>
  <c r="G24" i="12"/>
  <c r="I24" i="12" s="1"/>
  <c r="G23" i="12"/>
  <c r="G22" i="12"/>
  <c r="I22" i="12" s="1"/>
  <c r="G21" i="12"/>
  <c r="G20" i="12"/>
  <c r="I20" i="12" s="1"/>
  <c r="G19" i="12"/>
  <c r="G18" i="12"/>
  <c r="I18" i="12" s="1"/>
  <c r="G17" i="12"/>
  <c r="G16" i="12"/>
  <c r="I16" i="12" s="1"/>
  <c r="G15" i="12"/>
  <c r="G14" i="12"/>
  <c r="I14" i="12" s="1"/>
  <c r="G13" i="12"/>
  <c r="G12" i="12"/>
  <c r="I12" i="12" s="1"/>
  <c r="G11" i="12"/>
  <c r="G10" i="12"/>
  <c r="I10" i="12" s="1"/>
  <c r="G9" i="12"/>
  <c r="G8" i="12"/>
  <c r="I8" i="12" s="1"/>
  <c r="G7" i="12"/>
  <c r="G6" i="12"/>
  <c r="G31" i="12" s="1"/>
  <c r="K30" i="12"/>
  <c r="H30" i="12"/>
  <c r="K29" i="12"/>
  <c r="H29" i="12"/>
  <c r="K28" i="12"/>
  <c r="H28" i="12"/>
  <c r="K27" i="12"/>
  <c r="H27" i="12"/>
  <c r="K26" i="12"/>
  <c r="H26" i="12"/>
  <c r="K25" i="12"/>
  <c r="H25" i="12"/>
  <c r="K24" i="12"/>
  <c r="H24" i="12"/>
  <c r="K23" i="12"/>
  <c r="H23" i="12"/>
  <c r="K22" i="12"/>
  <c r="H22" i="12"/>
  <c r="K21" i="12"/>
  <c r="H21" i="12"/>
  <c r="K20" i="12"/>
  <c r="H20" i="12"/>
  <c r="K19" i="12"/>
  <c r="H19" i="12"/>
  <c r="K18" i="12"/>
  <c r="H18" i="12"/>
  <c r="K17" i="12"/>
  <c r="H17" i="12"/>
  <c r="K16" i="12"/>
  <c r="H16" i="12"/>
  <c r="K15" i="12"/>
  <c r="H15" i="12"/>
  <c r="K14" i="12"/>
  <c r="H14" i="12"/>
  <c r="K13" i="12"/>
  <c r="H13" i="12"/>
  <c r="K12" i="12"/>
  <c r="H12" i="12"/>
  <c r="K11" i="12"/>
  <c r="H11" i="12"/>
  <c r="K10" i="12"/>
  <c r="H10" i="12"/>
  <c r="K9" i="12"/>
  <c r="H9" i="12"/>
  <c r="K8" i="12"/>
  <c r="H8" i="12"/>
  <c r="K7" i="12"/>
  <c r="H7" i="12"/>
  <c r="K6" i="12"/>
  <c r="L6" i="12" s="1"/>
  <c r="H6" i="12"/>
  <c r="H31" i="12" l="1"/>
  <c r="J7" i="12"/>
  <c r="J8" i="12"/>
  <c r="J9" i="12"/>
  <c r="J10" i="12"/>
  <c r="J11" i="12"/>
  <c r="J12" i="12"/>
  <c r="J13" i="12"/>
  <c r="J14" i="12"/>
  <c r="J15" i="12"/>
  <c r="J16" i="12"/>
  <c r="J17" i="12"/>
  <c r="J18" i="12"/>
  <c r="J19" i="12"/>
  <c r="J20" i="12"/>
  <c r="J21" i="12"/>
  <c r="J22" i="12"/>
  <c r="J23" i="12"/>
  <c r="J24" i="12"/>
  <c r="J25" i="12"/>
  <c r="J26" i="12"/>
  <c r="J27" i="12"/>
  <c r="J28" i="12"/>
  <c r="J29" i="12"/>
  <c r="J30" i="12"/>
  <c r="I6" i="12"/>
  <c r="I29" i="12"/>
  <c r="I27" i="12"/>
  <c r="I25" i="12"/>
  <c r="I23" i="12"/>
  <c r="I21" i="12"/>
  <c r="I19" i="12"/>
  <c r="I17" i="12"/>
  <c r="I15" i="12"/>
  <c r="I13" i="12"/>
  <c r="I11" i="12"/>
  <c r="I9" i="12"/>
  <c r="I7" i="12"/>
  <c r="L7" i="12"/>
  <c r="J6" i="12"/>
  <c r="G31" i="11"/>
  <c r="G30" i="11"/>
  <c r="G7" i="11"/>
  <c r="G8" i="11"/>
  <c r="G9" i="11"/>
  <c r="G10" i="11"/>
  <c r="G11" i="11"/>
  <c r="G12" i="11"/>
  <c r="G13" i="11"/>
  <c r="G14" i="11"/>
  <c r="G15" i="11"/>
  <c r="G16" i="11"/>
  <c r="G17" i="11"/>
  <c r="G18" i="11"/>
  <c r="G19" i="11"/>
  <c r="G20" i="11"/>
  <c r="G21" i="11"/>
  <c r="G22" i="11"/>
  <c r="G23" i="11"/>
  <c r="G24" i="11"/>
  <c r="G25" i="11"/>
  <c r="G26" i="11"/>
  <c r="G27" i="11"/>
  <c r="G28" i="11"/>
  <c r="G29" i="11"/>
  <c r="G6" i="11"/>
  <c r="F31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7" i="11"/>
  <c r="F6" i="11"/>
  <c r="L8" i="12" l="1"/>
  <c r="H30" i="11"/>
  <c r="H29" i="11"/>
  <c r="H28" i="11"/>
  <c r="H27" i="11"/>
  <c r="H26" i="11"/>
  <c r="H25" i="11"/>
  <c r="H24" i="11"/>
  <c r="H23" i="11"/>
  <c r="H22" i="11"/>
  <c r="H21" i="11"/>
  <c r="H20" i="11"/>
  <c r="H19" i="11"/>
  <c r="H18" i="11"/>
  <c r="H17" i="11"/>
  <c r="H16" i="11"/>
  <c r="H15" i="11"/>
  <c r="H14" i="11"/>
  <c r="H13" i="11"/>
  <c r="H12" i="11"/>
  <c r="H11" i="11"/>
  <c r="H10" i="11"/>
  <c r="H9" i="11"/>
  <c r="H8" i="11"/>
  <c r="H7" i="11"/>
  <c r="H6" i="11"/>
  <c r="I6" i="11" s="1"/>
  <c r="I7" i="11" s="1"/>
  <c r="L9" i="12" l="1"/>
  <c r="I8" i="11"/>
  <c r="F6" i="5"/>
  <c r="F7" i="5" s="1"/>
  <c r="F8" i="5" s="1"/>
  <c r="F9" i="5" s="1"/>
  <c r="F10" i="5" s="1"/>
  <c r="F11" i="5" s="1"/>
  <c r="F12" i="5" s="1"/>
  <c r="F13" i="5" s="1"/>
  <c r="F14" i="5" s="1"/>
  <c r="F15" i="5" s="1"/>
  <c r="F16" i="5" s="1"/>
  <c r="F17" i="5" s="1"/>
  <c r="F18" i="5" s="1"/>
  <c r="F19" i="5" s="1"/>
  <c r="F20" i="5" s="1"/>
  <c r="F21" i="5" s="1"/>
  <c r="F22" i="5" s="1"/>
  <c r="F23" i="5" s="1"/>
  <c r="F24" i="5" s="1"/>
  <c r="F25" i="5" s="1"/>
  <c r="F26" i="5" s="1"/>
  <c r="F27" i="5" s="1"/>
  <c r="F28" i="5" s="1"/>
  <c r="F29" i="5" s="1"/>
  <c r="F30" i="5" s="1"/>
  <c r="F31" i="5" s="1"/>
  <c r="D8" i="5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7" i="5"/>
  <c r="E6" i="5"/>
  <c r="L10" i="12" l="1"/>
  <c r="I9" i="11"/>
  <c r="E7" i="5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D6" i="5"/>
  <c r="H31" i="5"/>
  <c r="H30" i="5"/>
  <c r="H29" i="5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H8" i="5"/>
  <c r="H7" i="5"/>
  <c r="J7" i="5" s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5" i="1"/>
  <c r="F4" i="1"/>
  <c r="H4" i="1" s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4" i="1"/>
  <c r="L11" i="12" l="1"/>
  <c r="I10" i="11"/>
  <c r="H5" i="1"/>
  <c r="J8" i="5"/>
  <c r="J9" i="5" s="1"/>
  <c r="L12" i="12" l="1"/>
  <c r="I11" i="11"/>
  <c r="H6" i="1"/>
  <c r="J10" i="5"/>
  <c r="L13" i="12" l="1"/>
  <c r="I12" i="11"/>
  <c r="H7" i="1"/>
  <c r="J11" i="5"/>
  <c r="L14" i="12" l="1"/>
  <c r="I13" i="11"/>
  <c r="H8" i="1"/>
  <c r="J12" i="5"/>
  <c r="L15" i="12" l="1"/>
  <c r="I14" i="11"/>
  <c r="H9" i="1"/>
  <c r="J13" i="5"/>
  <c r="L16" i="12" l="1"/>
  <c r="I15" i="11"/>
  <c r="H10" i="1"/>
  <c r="J14" i="5"/>
  <c r="L17" i="12" l="1"/>
  <c r="I16" i="11"/>
  <c r="H11" i="1"/>
  <c r="J15" i="5"/>
  <c r="L18" i="12" l="1"/>
  <c r="I17" i="11"/>
  <c r="H12" i="1"/>
  <c r="J16" i="5"/>
  <c r="L19" i="12" l="1"/>
  <c r="I18" i="11"/>
  <c r="H13" i="1"/>
  <c r="J17" i="5"/>
  <c r="L20" i="12" l="1"/>
  <c r="I19" i="11"/>
  <c r="H14" i="1"/>
  <c r="J18" i="5"/>
  <c r="L21" i="12" l="1"/>
  <c r="I20" i="11"/>
  <c r="H15" i="1"/>
  <c r="J19" i="5"/>
  <c r="L22" i="12" l="1"/>
  <c r="I21" i="11"/>
  <c r="H16" i="1"/>
  <c r="J20" i="5"/>
  <c r="L23" i="12" l="1"/>
  <c r="I22" i="11"/>
  <c r="H17" i="1"/>
  <c r="J21" i="5"/>
  <c r="L24" i="12" l="1"/>
  <c r="I23" i="11"/>
  <c r="H18" i="1"/>
  <c r="J22" i="5"/>
  <c r="L25" i="12" l="1"/>
  <c r="I24" i="11"/>
  <c r="H19" i="1"/>
  <c r="J23" i="5"/>
  <c r="L26" i="12" l="1"/>
  <c r="I25" i="11"/>
  <c r="H20" i="1"/>
  <c r="J24" i="5"/>
  <c r="L27" i="12" l="1"/>
  <c r="I26" i="11"/>
  <c r="H21" i="1"/>
  <c r="J25" i="5"/>
  <c r="L28" i="12" l="1"/>
  <c r="I27" i="11"/>
  <c r="H22" i="1"/>
  <c r="J26" i="5"/>
  <c r="L29" i="12" l="1"/>
  <c r="I28" i="11"/>
  <c r="H23" i="1"/>
  <c r="J27" i="5"/>
  <c r="L30" i="12" l="1"/>
  <c r="I29" i="11"/>
  <c r="H24" i="1"/>
  <c r="J28" i="5"/>
  <c r="M29" i="12" l="1"/>
  <c r="I31" i="12"/>
  <c r="J31" i="12"/>
  <c r="N30" i="12"/>
  <c r="N29" i="12"/>
  <c r="N28" i="12"/>
  <c r="N27" i="12"/>
  <c r="N26" i="12"/>
  <c r="N25" i="12"/>
  <c r="N24" i="12"/>
  <c r="N23" i="12"/>
  <c r="N22" i="12"/>
  <c r="N21" i="12"/>
  <c r="N20" i="12"/>
  <c r="N19" i="12"/>
  <c r="N18" i="12"/>
  <c r="N17" i="12"/>
  <c r="N16" i="12"/>
  <c r="N15" i="12"/>
  <c r="N14" i="12"/>
  <c r="N13" i="12"/>
  <c r="N12" i="12"/>
  <c r="N11" i="12"/>
  <c r="N10" i="12"/>
  <c r="N9" i="12"/>
  <c r="N8" i="12"/>
  <c r="N7" i="12"/>
  <c r="N6" i="12"/>
  <c r="N5" i="12"/>
  <c r="M5" i="12"/>
  <c r="M30" i="12"/>
  <c r="M6" i="12"/>
  <c r="M7" i="12"/>
  <c r="M8" i="12"/>
  <c r="M9" i="12"/>
  <c r="M10" i="12"/>
  <c r="M11" i="12"/>
  <c r="M12" i="12"/>
  <c r="M13" i="12"/>
  <c r="M14" i="12"/>
  <c r="M15" i="12"/>
  <c r="M16" i="12"/>
  <c r="M17" i="12"/>
  <c r="M18" i="12"/>
  <c r="M19" i="12"/>
  <c r="M20" i="12"/>
  <c r="M21" i="12"/>
  <c r="M22" i="12"/>
  <c r="M23" i="12"/>
  <c r="M24" i="12"/>
  <c r="M25" i="12"/>
  <c r="M26" i="12"/>
  <c r="M27" i="12"/>
  <c r="M28" i="12"/>
  <c r="I30" i="11"/>
  <c r="J29" i="11" s="1"/>
  <c r="H25" i="1"/>
  <c r="J29" i="5"/>
  <c r="K30" i="11" l="1"/>
  <c r="K28" i="11"/>
  <c r="K26" i="11"/>
  <c r="K24" i="11"/>
  <c r="K22" i="11"/>
  <c r="K20" i="11"/>
  <c r="K18" i="11"/>
  <c r="K16" i="11"/>
  <c r="K14" i="11"/>
  <c r="K12" i="11"/>
  <c r="K10" i="11"/>
  <c r="K8" i="11"/>
  <c r="K6" i="11"/>
  <c r="J5" i="11"/>
  <c r="J30" i="11"/>
  <c r="K29" i="11"/>
  <c r="K27" i="11"/>
  <c r="K25" i="11"/>
  <c r="K23" i="11"/>
  <c r="K21" i="11"/>
  <c r="K19" i="11"/>
  <c r="K17" i="11"/>
  <c r="K15" i="11"/>
  <c r="K13" i="11"/>
  <c r="K11" i="11"/>
  <c r="K9" i="11"/>
  <c r="K7" i="11"/>
  <c r="K5" i="11"/>
  <c r="J6" i="11"/>
  <c r="J7" i="11"/>
  <c r="J8" i="11"/>
  <c r="J9" i="11"/>
  <c r="J10" i="11"/>
  <c r="J11" i="11"/>
  <c r="J12" i="11"/>
  <c r="J13" i="11"/>
  <c r="J14" i="11"/>
  <c r="J15" i="11"/>
  <c r="J16" i="11"/>
  <c r="J17" i="11"/>
  <c r="J18" i="11"/>
  <c r="J19" i="11"/>
  <c r="J20" i="11"/>
  <c r="J21" i="11"/>
  <c r="J22" i="11"/>
  <c r="J23" i="11"/>
  <c r="J24" i="11"/>
  <c r="J25" i="11"/>
  <c r="J26" i="11"/>
  <c r="J27" i="11"/>
  <c r="J28" i="11"/>
  <c r="H26" i="1"/>
  <c r="J30" i="5"/>
  <c r="H27" i="1" l="1"/>
  <c r="J31" i="5"/>
  <c r="K30" i="5" s="1"/>
  <c r="H28" i="1" l="1"/>
  <c r="I27" i="1"/>
  <c r="L28" i="5"/>
  <c r="L24" i="5"/>
  <c r="L20" i="5"/>
  <c r="L16" i="5"/>
  <c r="L12" i="5"/>
  <c r="L8" i="5"/>
  <c r="L25" i="5"/>
  <c r="L21" i="5"/>
  <c r="L13" i="5"/>
  <c r="K31" i="5"/>
  <c r="L30" i="5"/>
  <c r="L26" i="5"/>
  <c r="L22" i="5"/>
  <c r="L18" i="5"/>
  <c r="L14" i="5"/>
  <c r="L10" i="5"/>
  <c r="L6" i="5"/>
  <c r="L31" i="5"/>
  <c r="L27" i="5"/>
  <c r="L23" i="5"/>
  <c r="L19" i="5"/>
  <c r="L15" i="5"/>
  <c r="L11" i="5"/>
  <c r="L7" i="5"/>
  <c r="L29" i="5"/>
  <c r="L17" i="5"/>
  <c r="L9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J4" i="1" l="1"/>
  <c r="J6" i="1"/>
  <c r="J8" i="1"/>
  <c r="J10" i="1"/>
  <c r="J12" i="1"/>
  <c r="J14" i="1"/>
  <c r="J16" i="1"/>
  <c r="J18" i="1"/>
  <c r="J20" i="1"/>
  <c r="J22" i="1"/>
  <c r="J24" i="1"/>
  <c r="J26" i="1"/>
  <c r="J28" i="1"/>
  <c r="I28" i="1"/>
  <c r="J5" i="1"/>
  <c r="J7" i="1"/>
  <c r="J9" i="1"/>
  <c r="J11" i="1"/>
  <c r="J13" i="1"/>
  <c r="J15" i="1"/>
  <c r="J17" i="1"/>
  <c r="J19" i="1"/>
  <c r="J21" i="1"/>
  <c r="J23" i="1"/>
  <c r="J25" i="1"/>
  <c r="J27" i="1"/>
  <c r="J3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</calcChain>
</file>

<file path=xl/sharedStrings.xml><?xml version="1.0" encoding="utf-8"?>
<sst xmlns="http://schemas.openxmlformats.org/spreadsheetml/2006/main" count="310" uniqueCount="167">
  <si>
    <t>#</t>
  </si>
  <si>
    <t>místo</t>
  </si>
  <si>
    <t>ř.km.</t>
  </si>
  <si>
    <t>čas</t>
  </si>
  <si>
    <t>cestovní čas</t>
  </si>
  <si>
    <t>(hh:mm)</t>
  </si>
  <si>
    <t>vzdál.</t>
  </si>
  <si>
    <t>prům. rych.</t>
  </si>
  <si>
    <t>(km/h)</t>
  </si>
  <si>
    <t>celkem</t>
  </si>
  <si>
    <t>ujeto</t>
  </si>
  <si>
    <t>celkem %</t>
  </si>
  <si>
    <t>zbývá</t>
  </si>
  <si>
    <t>ujet</t>
  </si>
  <si>
    <t>Lenora, kemp</t>
  </si>
  <si>
    <t>-</t>
  </si>
  <si>
    <t>Soumarský most</t>
  </si>
  <si>
    <t>železniční most</t>
  </si>
  <si>
    <t>s. most Nová Pec</t>
  </si>
  <si>
    <t>Horní Planá, přívoz</t>
  </si>
  <si>
    <t>Frymburk</t>
  </si>
  <si>
    <t>PN Lipno, hráz</t>
  </si>
  <si>
    <t>Vyšší Brod, kemp</t>
  </si>
  <si>
    <t>Český Krumlov, "Myší díra"</t>
  </si>
  <si>
    <t>Zlatá Koruna, jez</t>
  </si>
  <si>
    <t>Boršov</t>
  </si>
  <si>
    <t>Trilčův jez</t>
  </si>
  <si>
    <t>České Vrbné, jez</t>
  </si>
  <si>
    <t>PN Hněvkovice, hráz</t>
  </si>
  <si>
    <t>PN Kořensko, hráz</t>
  </si>
  <si>
    <t>s. most Podolsko</t>
  </si>
  <si>
    <t>PN Orlík, hráz</t>
  </si>
  <si>
    <t>PN Kamýk, hráz</t>
  </si>
  <si>
    <t>PN Slapy, hráz</t>
  </si>
  <si>
    <t>PN Štěchovice, hráz</t>
  </si>
  <si>
    <t>PN Vranné, hráz</t>
  </si>
  <si>
    <t>Praha Modřany, sportovní propust</t>
  </si>
  <si>
    <t>Praha Braník, před ž. mostem</t>
  </si>
  <si>
    <t>VARIANTA STARTU</t>
  </si>
  <si>
    <t>Vodocet:</t>
  </si>
  <si>
    <t>http://hladiny.cz/npsumava/index.php?cs=29101</t>
  </si>
  <si>
    <t>Jeden z úseků na Vltavě, který začíná u Soumarského Mostu a končí u mostu na Pěkné, mohou při stavu vody mezi 50 a 61 centimetry splouvat pouze předem registrovaná plavidla," uvedl mluvčí.</t>
  </si>
  <si>
    <t>http://www.npsumava.cz/cz/1344/2234/clanek/</t>
  </si>
  <si>
    <t>tel 8-12hod: 731530418</t>
  </si>
  <si>
    <t>http://www.npsumava.cz/cz/1509/sekce/?mesic=2012-06</t>
  </si>
  <si>
    <t>http://www.npsumava.cz/cz/1059/1800/clanek/</t>
  </si>
  <si>
    <t>Old Town Canoe</t>
  </si>
  <si>
    <t>Samba</t>
  </si>
  <si>
    <t>NOE</t>
  </si>
  <si>
    <t>MAKU</t>
  </si>
  <si>
    <t>MScomposite</t>
  </si>
  <si>
    <t>Penobscot 174</t>
  </si>
  <si>
    <t>Discovery 158</t>
  </si>
  <si>
    <t>Saranac 160</t>
  </si>
  <si>
    <t>Samba 4.5</t>
  </si>
  <si>
    <t>Samba 5.2</t>
  </si>
  <si>
    <t>Vydra</t>
  </si>
  <si>
    <t>Tukan</t>
  </si>
  <si>
    <t>Orlice Exclusive</t>
  </si>
  <si>
    <t>Orlice Kevlar</t>
  </si>
  <si>
    <t>Vltava Classic</t>
  </si>
  <si>
    <t>Material</t>
  </si>
  <si>
    <t>sendvic polyethylen</t>
  </si>
  <si>
    <t>plast</t>
  </si>
  <si>
    <t>laminat</t>
  </si>
  <si>
    <t>laminat-kevlar</t>
  </si>
  <si>
    <t>Length</t>
  </si>
  <si>
    <t>17' 4" / 5.3 m</t>
  </si>
  <si>
    <r>
      <t>15' 8" /</t>
    </r>
    <r>
      <rPr>
        <sz val="11"/>
        <color rgb="FFFF0000"/>
        <rFont val="Calibri"/>
        <family val="2"/>
        <scheme val="minor"/>
      </rPr>
      <t xml:space="preserve"> 4.8 m</t>
    </r>
  </si>
  <si>
    <t>16' / 4.9 m</t>
  </si>
  <si>
    <t>4.5 m</t>
  </si>
  <si>
    <t>5.2 m</t>
  </si>
  <si>
    <t>4.54 m</t>
  </si>
  <si>
    <t>4.45 m</t>
  </si>
  <si>
    <t>5.1 m</t>
  </si>
  <si>
    <t>5.0 m</t>
  </si>
  <si>
    <t>Width</t>
  </si>
  <si>
    <t>36" / 91.4 cm</t>
  </si>
  <si>
    <t>35.5" / 90.0 cm</t>
  </si>
  <si>
    <t>37" / 94 cm</t>
  </si>
  <si>
    <t>88 cm</t>
  </si>
  <si>
    <t>89 cm</t>
  </si>
  <si>
    <t>79 cm</t>
  </si>
  <si>
    <t>80 cm</t>
  </si>
  <si>
    <t>83 cm</t>
  </si>
  <si>
    <t>91 cm</t>
  </si>
  <si>
    <t>Width at 4" Waterline</t>
  </si>
  <si>
    <t>34" / 86.3 cm</t>
  </si>
  <si>
    <t>34.75" / 88.3 cm</t>
  </si>
  <si>
    <t>Bow Height</t>
  </si>
  <si>
    <t>22" / 55.9 cm</t>
  </si>
  <si>
    <t>21.5" / 54.6 cm</t>
  </si>
  <si>
    <t>18" / 45.7 cm</t>
  </si>
  <si>
    <t>Depth</t>
  </si>
  <si>
    <t>14" / 35.6 cm</t>
  </si>
  <si>
    <t>13.5" / 34.2 cm</t>
  </si>
  <si>
    <t>Weight</t>
  </si>
  <si>
    <t>83 lbs / 37.6 kg</t>
  </si>
  <si>
    <r>
      <t xml:space="preserve">80 lbs / </t>
    </r>
    <r>
      <rPr>
        <sz val="11"/>
        <color rgb="FFFF0000"/>
        <rFont val="Calibri"/>
        <family val="2"/>
        <scheme val="minor"/>
      </rPr>
      <t>36.2 kg</t>
    </r>
  </si>
  <si>
    <t>89 lbs / 40.4 kg</t>
  </si>
  <si>
    <t>35 kg</t>
  </si>
  <si>
    <t>44 kg</t>
  </si>
  <si>
    <t>38 kg</t>
  </si>
  <si>
    <t>40 kg</t>
  </si>
  <si>
    <t>37 kg</t>
  </si>
  <si>
    <t>33 kg</t>
  </si>
  <si>
    <t>29 kg</t>
  </si>
  <si>
    <t>Max Load Range</t>
  </si>
  <si>
    <t>1,450 - 1,500 lbs / 657.7 - 680.4 kg</t>
  </si>
  <si>
    <t>499 - 521.6 kg</t>
  </si>
  <si>
    <t>800 - 850 lbs /</t>
  </si>
  <si>
    <t>300 kg min</t>
  </si>
  <si>
    <t>380 kg min</t>
  </si>
  <si>
    <t>300 kg</t>
  </si>
  <si>
    <t>LINK</t>
  </si>
  <si>
    <t>http://www.oldtowncanoe.com/canoes/generalFamily/discovery_169.html</t>
  </si>
  <si>
    <t>http://www.zelezny.cz/cz/kanoe-samba.php</t>
  </si>
  <si>
    <t>http://www.boatpark.cz/kanoe-orlice-kevlar-z1699/</t>
  </si>
  <si>
    <t>http://www.boatpark.cz/kanoe-vltava-classic-z175/</t>
  </si>
  <si>
    <t>http://www.ms-composite.cz/</t>
  </si>
  <si>
    <t>http://www.ms-composite.cz/lode-od-vyrobce/cz/pardubice-hamburg/</t>
  </si>
  <si>
    <t>http://zpravy.idnes.cz/vodaci-se-chteli-vydat-do-hamburku-za-kamaradem-pak-zjistili-ze-zemrel-1k8-/domaci.aspx?c=A110705_110951_vary-zpravy_mav</t>
  </si>
  <si>
    <t>http://chrudos.webnode.cz/clanky-z-akci/pardubice-hamburg-2004/</t>
  </si>
  <si>
    <t>http://www.ms-composite.cz/lode-od-vyrobce/cz/nonstop-morava-bohdikov-devin/</t>
  </si>
  <si>
    <t>http://www.ms-composite.cz/lode-od-vyrobce/cz/sponzoring/</t>
  </si>
  <si>
    <t>http://www.zememeric.cz/02-10/trasa.html</t>
  </si>
  <si>
    <t>http://www.pvl.cz/portal/sap/cz/index.htm</t>
  </si>
  <si>
    <t>IDEALNI TIMING</t>
  </si>
  <si>
    <t>pruvodce 12:00 stav 50-61cm</t>
  </si>
  <si>
    <t>bez pruvodce
stav nad 61cm</t>
  </si>
  <si>
    <t>http://www.profiplast.cz/cz/spravna-delka-padla</t>
  </si>
  <si>
    <t>http://www.profiplast.cz/cz/kanoisticka-padla/rada-storm/rafter</t>
  </si>
  <si>
    <t>čas 2012</t>
  </si>
  <si>
    <t>(hh:mm)
2012</t>
  </si>
  <si>
    <t>prům. rych.
2012</t>
  </si>
  <si>
    <t>záznamový bod</t>
  </si>
  <si>
    <t>poznámka
2012</t>
  </si>
  <si>
    <t>sjíždíme, singl Michal</t>
  </si>
  <si>
    <t>odjezd po přenesení 20:54</t>
  </si>
  <si>
    <t>odjezd po přenesení 19:31</t>
  </si>
  <si>
    <t>vyřizování registrace splutí
NP Šumava</t>
  </si>
  <si>
    <t>focení u cedule</t>
  </si>
  <si>
    <t>přestrojení a cesta pěšky s kolečky</t>
  </si>
  <si>
    <t>kemp Kotva Branik (59,3 ř.km.)</t>
  </si>
  <si>
    <t>jízda klecí přes hráz</t>
  </si>
  <si>
    <t>ždímnutí v plavební komoře</t>
  </si>
  <si>
    <t>vzdál. 
od minulého
ř.km.</t>
  </si>
  <si>
    <t>Krumlov projet celý bez zkratky Myší dírou</t>
  </si>
  <si>
    <t>čas 2002</t>
  </si>
  <si>
    <t>vyřizování registrace splutí NP Šumava</t>
  </si>
  <si>
    <t>(hh:mm)
2002</t>
  </si>
  <si>
    <t>prům. rych.
2002</t>
  </si>
  <si>
    <t>cestovní čas
od minulého</t>
  </si>
  <si>
    <t>cestovní čas
od minulého
dle 2002</t>
  </si>
  <si>
    <t>Poznámka: časy a průměrná rychlost mohou být zavádějící, protože není konzistentní, zda li čas odpovídá příjezdu na místo NEBO opuštění místa například po přenášení</t>
  </si>
  <si>
    <t>Poznámka: časy a průměrná rychlost zahrnujíi veškeré prostoje, přenášení atp. "Moving average speed" musel být tedy většinou o dost vyšší.</t>
  </si>
  <si>
    <t>http://vo7raft.webnode.cz/news/nonstop-vltava-2004/</t>
  </si>
  <si>
    <t>http://perope.cz/non-stop-lenora.html</t>
  </si>
  <si>
    <t>Historie splutí Lenora-Praha: http://www.raft.cz/clanek.asp?ID_clanku=357</t>
  </si>
  <si>
    <t>Vltava Nonstop: http://www.raft.cz/clanek.asp?ID_clanku=465</t>
  </si>
  <si>
    <t>Jak se jezdí Lenora-Praha? I. část: http://www.raft.cz/clanek.asp?ID_clanku=160</t>
  </si>
  <si>
    <t>Jak se jezdí Lenora-Praha? II. část: http://www.raft.cz/clanek.asp?ID_clanku=163</t>
  </si>
  <si>
    <t>Zeměměřiči změřili trasu Lenora - Hřensko: http://www.zememeric.cz/02-10/trasa.html</t>
  </si>
  <si>
    <t>Nonstop Lenora-Praha: http://www.raft.cz/clanek.asp?ID_clanku=152</t>
  </si>
  <si>
    <t>Splutí non stop Lenora - Mělník: http://www.perope.cz/list1.htm, http://www.perope.cz/list2.htm</t>
  </si>
  <si>
    <t>Nonstop Lenora - Budějovice ("Vltavský Mimoň 2000"): http://www.cbtp.cz/akce/data/2000/0526/misak.html</t>
  </si>
  <si>
    <t>Po Vltavě a Labi z Prahy až do Hamburku: http://motorlet.hyperlink.cz/obcas/obcas28.htm, http://motorlet.hyperlink.cz/fotky/labe/index.htm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</si>
</sst>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d\ dd/mm/yyyy\ hh:mm"/>
    <numFmt numFmtId="165" formatCode="[hh]:mm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Verdana"/>
      <family val="2"/>
      <charset val="238"/>
    </font>
    <font>
      <sz val="11"/>
      <color rgb="FFFFFFFF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2.7"/>
      <color rgb="FF000000"/>
      <name val="Georgia"/>
      <family val="1"/>
      <charset val="238"/>
    </font>
    <font>
      <u/>
      <sz val="11"/>
      <color theme="1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Verdana"/>
      <family val="2"/>
      <charset val="238"/>
    </font>
    <font>
      <b/>
      <sz val="11"/>
      <color rgb="FFFF0000"/>
      <name val="Verdana"/>
      <family val="2"/>
    </font>
    <font>
      <sz val="7.5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141B7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 applyNumberFormat="0" applyFill="0" applyBorder="0" applyAlignment="0" applyProtection="0"/>
    <xf numFmtId="0" fontId="7" fillId="0" borderId="0"/>
  </cellStyleXfs>
  <cellXfs count="147">
    <xf numFmtId="0" fontId="0" fillId="0" borderId="0" xfId="0"/>
    <xf numFmtId="0" fontId="3" fillId="2" borderId="0" xfId="0" applyFont="1" applyFill="1" applyAlignment="1">
      <alignment horizont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/>
    <xf numFmtId="10" fontId="2" fillId="0" borderId="1" xfId="0" applyNumberFormat="1" applyFont="1" applyFill="1" applyBorder="1"/>
    <xf numFmtId="20" fontId="2" fillId="0" borderId="1" xfId="0" applyNumberFormat="1" applyFont="1" applyFill="1" applyBorder="1"/>
    <xf numFmtId="2" fontId="2" fillId="0" borderId="1" xfId="0" applyNumberFormat="1" applyFont="1" applyFill="1" applyBorder="1"/>
    <xf numFmtId="164" fontId="2" fillId="0" borderId="1" xfId="0" applyNumberFormat="1" applyFont="1" applyFill="1" applyBorder="1"/>
    <xf numFmtId="164" fontId="2" fillId="3" borderId="1" xfId="0" applyNumberFormat="1" applyFont="1" applyFill="1" applyBorder="1"/>
    <xf numFmtId="164" fontId="2" fillId="4" borderId="1" xfId="0" applyNumberFormat="1" applyFont="1" applyFill="1" applyBorder="1"/>
    <xf numFmtId="20" fontId="4" fillId="0" borderId="1" xfId="0" applyNumberFormat="1" applyFont="1" applyFill="1" applyBorder="1"/>
    <xf numFmtId="0" fontId="5" fillId="0" borderId="0" xfId="0" applyFont="1"/>
    <xf numFmtId="3" fontId="0" fillId="0" borderId="0" xfId="0" applyNumberFormat="1"/>
    <xf numFmtId="0" fontId="1" fillId="0" borderId="0" xfId="0" applyFont="1"/>
    <xf numFmtId="0" fontId="6" fillId="0" borderId="0" xfId="1"/>
    <xf numFmtId="0" fontId="7" fillId="0" borderId="0" xfId="2"/>
    <xf numFmtId="0" fontId="7" fillId="0" borderId="7" xfId="2" applyBorder="1"/>
    <xf numFmtId="0" fontId="8" fillId="5" borderId="8" xfId="2" applyFont="1" applyFill="1" applyBorder="1"/>
    <xf numFmtId="0" fontId="8" fillId="5" borderId="9" xfId="2" applyFont="1" applyFill="1" applyBorder="1"/>
    <xf numFmtId="0" fontId="8" fillId="5" borderId="10" xfId="2" applyFont="1" applyFill="1" applyBorder="1"/>
    <xf numFmtId="0" fontId="7" fillId="5" borderId="11" xfId="2" applyFill="1" applyBorder="1"/>
    <xf numFmtId="0" fontId="7" fillId="5" borderId="12" xfId="2" applyFill="1" applyBorder="1"/>
    <xf numFmtId="0" fontId="8" fillId="5" borderId="0" xfId="2" applyFont="1" applyFill="1" applyBorder="1"/>
    <xf numFmtId="0" fontId="9" fillId="4" borderId="8" xfId="2" applyFont="1" applyFill="1" applyBorder="1"/>
    <xf numFmtId="0" fontId="9" fillId="4" borderId="9" xfId="2" applyFont="1" applyFill="1" applyBorder="1"/>
    <xf numFmtId="0" fontId="9" fillId="4" borderId="10" xfId="2" applyFont="1" applyFill="1" applyBorder="1"/>
    <xf numFmtId="0" fontId="9" fillId="4" borderId="13" xfId="2" applyFont="1" applyFill="1" applyBorder="1"/>
    <xf numFmtId="0" fontId="9" fillId="4" borderId="0" xfId="2" applyFont="1" applyFill="1" applyBorder="1"/>
    <xf numFmtId="0" fontId="7" fillId="0" borderId="14" xfId="2" applyBorder="1"/>
    <xf numFmtId="0" fontId="7" fillId="6" borderId="1" xfId="2" applyFill="1" applyBorder="1"/>
    <xf numFmtId="0" fontId="10" fillId="0" borderId="14" xfId="2" applyFont="1" applyBorder="1"/>
    <xf numFmtId="0" fontId="10" fillId="0" borderId="15" xfId="2" applyFont="1" applyBorder="1"/>
    <xf numFmtId="0" fontId="10" fillId="0" borderId="0" xfId="2" applyFont="1"/>
    <xf numFmtId="0" fontId="7" fillId="0" borderId="15" xfId="2" applyBorder="1"/>
    <xf numFmtId="0" fontId="7" fillId="0" borderId="0" xfId="2" applyFill="1" applyBorder="1"/>
    <xf numFmtId="0" fontId="7" fillId="0" borderId="16" xfId="2" applyBorder="1"/>
    <xf numFmtId="0" fontId="7" fillId="6" borderId="17" xfId="2" applyFill="1" applyBorder="1"/>
    <xf numFmtId="0" fontId="7" fillId="0" borderId="18" xfId="2" applyBorder="1"/>
    <xf numFmtId="0" fontId="7" fillId="0" borderId="19" xfId="2" applyBorder="1"/>
    <xf numFmtId="0" fontId="7" fillId="0" borderId="20" xfId="2" applyFill="1" applyBorder="1"/>
    <xf numFmtId="0" fontId="8" fillId="0" borderId="0" xfId="2" applyFont="1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7" borderId="0" xfId="0" applyFill="1"/>
    <xf numFmtId="164" fontId="2" fillId="7" borderId="1" xfId="0" applyNumberFormat="1" applyFont="1" applyFill="1" applyBorder="1"/>
    <xf numFmtId="0" fontId="3" fillId="2" borderId="0" xfId="0" applyFont="1" applyFill="1" applyAlignment="1">
      <alignment horizontal="center" wrapText="1"/>
    </xf>
    <xf numFmtId="164" fontId="2" fillId="0" borderId="1" xfId="0" applyNumberFormat="1" applyFont="1" applyFill="1" applyBorder="1" applyAlignment="1">
      <alignment shrinkToFit="1"/>
    </xf>
    <xf numFmtId="0" fontId="0" fillId="0" borderId="0" xfId="0" applyFill="1" applyAlignment="1">
      <alignment shrinkToFit="1"/>
    </xf>
    <xf numFmtId="22" fontId="0" fillId="0" borderId="0" xfId="0" applyNumberFormat="1"/>
    <xf numFmtId="165" fontId="0" fillId="0" borderId="0" xfId="0" applyNumberFormat="1"/>
    <xf numFmtId="2" fontId="2" fillId="0" borderId="22" xfId="0" applyNumberFormat="1" applyFont="1" applyFill="1" applyBorder="1"/>
    <xf numFmtId="165" fontId="11" fillId="0" borderId="23" xfId="0" applyNumberFormat="1" applyFont="1" applyFill="1" applyBorder="1"/>
    <xf numFmtId="4" fontId="12" fillId="0" borderId="23" xfId="0" applyNumberFormat="1" applyFont="1" applyFill="1" applyBorder="1"/>
    <xf numFmtId="0" fontId="3" fillId="2" borderId="25" xfId="0" applyFont="1" applyFill="1" applyBorder="1" applyAlignment="1">
      <alignment horizontal="center" shrinkToFit="1"/>
    </xf>
    <xf numFmtId="0" fontId="3" fillId="2" borderId="25" xfId="0" applyFont="1" applyFill="1" applyBorder="1" applyAlignment="1">
      <alignment horizontal="center"/>
    </xf>
    <xf numFmtId="164" fontId="2" fillId="4" borderId="14" xfId="0" applyNumberFormat="1" applyFont="1" applyFill="1" applyBorder="1"/>
    <xf numFmtId="2" fontId="2" fillId="0" borderId="15" xfId="0" applyNumberFormat="1" applyFont="1" applyFill="1" applyBorder="1"/>
    <xf numFmtId="164" fontId="2" fillId="4" borderId="16" xfId="0" applyNumberFormat="1" applyFont="1" applyFill="1" applyBorder="1"/>
    <xf numFmtId="164" fontId="2" fillId="0" borderId="17" xfId="0" applyNumberFormat="1" applyFont="1" applyFill="1" applyBorder="1" applyAlignment="1">
      <alignment shrinkToFit="1"/>
    </xf>
    <xf numFmtId="20" fontId="4" fillId="0" borderId="17" xfId="0" applyNumberFormat="1" applyFont="1" applyFill="1" applyBorder="1"/>
    <xf numFmtId="2" fontId="2" fillId="0" borderId="19" xfId="0" applyNumberFormat="1" applyFont="1" applyFill="1" applyBorder="1"/>
    <xf numFmtId="0" fontId="3" fillId="2" borderId="26" xfId="0" applyFont="1" applyFill="1" applyBorder="1" applyAlignment="1">
      <alignment horizontal="center"/>
    </xf>
    <xf numFmtId="0" fontId="3" fillId="2" borderId="28" xfId="0" applyFont="1" applyFill="1" applyBorder="1" applyAlignment="1">
      <alignment horizontal="center"/>
    </xf>
    <xf numFmtId="2" fontId="2" fillId="0" borderId="14" xfId="0" applyNumberFormat="1" applyFont="1" applyFill="1" applyBorder="1"/>
    <xf numFmtId="10" fontId="2" fillId="0" borderId="17" xfId="0" applyNumberFormat="1" applyFont="1" applyFill="1" applyBorder="1"/>
    <xf numFmtId="0" fontId="2" fillId="0" borderId="14" xfId="0" applyFont="1" applyFill="1" applyBorder="1" applyAlignment="1">
      <alignment wrapText="1"/>
    </xf>
    <xf numFmtId="0" fontId="2" fillId="0" borderId="16" xfId="0" applyFont="1" applyFill="1" applyBorder="1" applyAlignment="1">
      <alignment wrapText="1"/>
    </xf>
    <xf numFmtId="0" fontId="2" fillId="0" borderId="17" xfId="0" applyFont="1" applyFill="1" applyBorder="1"/>
    <xf numFmtId="164" fontId="2" fillId="8" borderId="31" xfId="0" applyNumberFormat="1" applyFont="1" applyFill="1" applyBorder="1"/>
    <xf numFmtId="164" fontId="2" fillId="8" borderId="32" xfId="0" applyNumberFormat="1" applyFont="1" applyFill="1" applyBorder="1"/>
    <xf numFmtId="0" fontId="3" fillId="2" borderId="26" xfId="0" applyFont="1" applyFill="1" applyBorder="1" applyAlignment="1">
      <alignment horizontal="center" shrinkToFit="1"/>
    </xf>
    <xf numFmtId="0" fontId="3" fillId="2" borderId="28" xfId="0" applyFont="1" applyFill="1" applyBorder="1" applyAlignment="1">
      <alignment horizontal="center" shrinkToFit="1"/>
    </xf>
    <xf numFmtId="164" fontId="2" fillId="0" borderId="15" xfId="0" applyNumberFormat="1" applyFont="1" applyFill="1" applyBorder="1" applyAlignment="1">
      <alignment shrinkToFit="1"/>
    </xf>
    <xf numFmtId="164" fontId="2" fillId="0" borderId="19" xfId="0" applyNumberFormat="1" applyFont="1" applyFill="1" applyBorder="1" applyAlignment="1">
      <alignment shrinkToFit="1"/>
    </xf>
    <xf numFmtId="165" fontId="11" fillId="8" borderId="23" xfId="0" applyNumberFormat="1" applyFont="1" applyFill="1" applyBorder="1"/>
    <xf numFmtId="165" fontId="11" fillId="4" borderId="23" xfId="0" applyNumberFormat="1" applyFont="1" applyFill="1" applyBorder="1"/>
    <xf numFmtId="2" fontId="12" fillId="0" borderId="33" xfId="0" applyNumberFormat="1" applyFont="1" applyFill="1" applyBorder="1"/>
    <xf numFmtId="0" fontId="3" fillId="2" borderId="26" xfId="0" applyFont="1" applyFill="1" applyBorder="1" applyAlignment="1">
      <alignment horizontal="center" wrapText="1"/>
    </xf>
    <xf numFmtId="4" fontId="2" fillId="0" borderId="15" xfId="0" applyNumberFormat="1" applyFont="1" applyFill="1" applyBorder="1"/>
    <xf numFmtId="4" fontId="2" fillId="0" borderId="19" xfId="0" applyNumberFormat="1" applyFont="1" applyFill="1" applyBorder="1"/>
    <xf numFmtId="2" fontId="2" fillId="0" borderId="16" xfId="0" applyNumberFormat="1" applyFont="1" applyFill="1" applyBorder="1"/>
    <xf numFmtId="0" fontId="3" fillId="2" borderId="29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 wrapText="1"/>
    </xf>
    <xf numFmtId="0" fontId="2" fillId="8" borderId="31" xfId="0" applyFont="1" applyFill="1" applyBorder="1"/>
    <xf numFmtId="20" fontId="4" fillId="8" borderId="31" xfId="0" applyNumberFormat="1" applyFont="1" applyFill="1" applyBorder="1"/>
    <xf numFmtId="20" fontId="4" fillId="8" borderId="32" xfId="0" applyNumberFormat="1" applyFont="1" applyFill="1" applyBorder="1"/>
    <xf numFmtId="0" fontId="3" fillId="2" borderId="27" xfId="0" applyFont="1" applyFill="1" applyBorder="1" applyAlignment="1">
      <alignment horizontal="center" wrapText="1"/>
    </xf>
    <xf numFmtId="0" fontId="2" fillId="4" borderId="14" xfId="0" applyFont="1" applyFill="1" applyBorder="1"/>
    <xf numFmtId="20" fontId="4" fillId="4" borderId="14" xfId="0" applyNumberFormat="1" applyFont="1" applyFill="1" applyBorder="1"/>
    <xf numFmtId="20" fontId="4" fillId="4" borderId="16" xfId="0" applyNumberFormat="1" applyFont="1" applyFill="1" applyBorder="1"/>
    <xf numFmtId="0" fontId="3" fillId="2" borderId="1" xfId="0" applyFont="1" applyFill="1" applyBorder="1" applyAlignment="1">
      <alignment horizontal="center"/>
    </xf>
    <xf numFmtId="0" fontId="2" fillId="0" borderId="8" xfId="0" applyFont="1" applyFill="1" applyBorder="1" applyAlignment="1">
      <alignment wrapText="1"/>
    </xf>
    <xf numFmtId="0" fontId="2" fillId="0" borderId="9" xfId="0" applyFont="1" applyFill="1" applyBorder="1"/>
    <xf numFmtId="2" fontId="2" fillId="0" borderId="13" xfId="0" applyNumberFormat="1" applyFont="1" applyFill="1" applyBorder="1"/>
    <xf numFmtId="164" fontId="2" fillId="4" borderId="8" xfId="0" applyNumberFormat="1" applyFont="1" applyFill="1" applyBorder="1"/>
    <xf numFmtId="164" fontId="2" fillId="0" borderId="9" xfId="0" applyNumberFormat="1" applyFont="1" applyFill="1" applyBorder="1" applyAlignment="1">
      <alignment shrinkToFit="1"/>
    </xf>
    <xf numFmtId="0" fontId="2" fillId="0" borderId="13" xfId="0" applyFont="1" applyFill="1" applyBorder="1"/>
    <xf numFmtId="0" fontId="2" fillId="0" borderId="8" xfId="0" applyFont="1" applyFill="1" applyBorder="1"/>
    <xf numFmtId="0" fontId="2" fillId="0" borderId="35" xfId="0" applyFont="1" applyFill="1" applyBorder="1"/>
    <xf numFmtId="10" fontId="2" fillId="0" borderId="9" xfId="0" applyNumberFormat="1" applyFont="1" applyFill="1" applyBorder="1"/>
    <xf numFmtId="0" fontId="3" fillId="2" borderId="37" xfId="0" applyFont="1" applyFill="1" applyBorder="1" applyAlignment="1">
      <alignment horizontal="center" shrinkToFit="1"/>
    </xf>
    <xf numFmtId="0" fontId="3" fillId="2" borderId="37" xfId="0" applyFont="1" applyFill="1" applyBorder="1" applyAlignment="1">
      <alignment horizontal="center" wrapText="1"/>
    </xf>
    <xf numFmtId="0" fontId="3" fillId="2" borderId="34" xfId="0" applyFont="1" applyFill="1" applyBorder="1" applyAlignment="1">
      <alignment horizontal="center"/>
    </xf>
    <xf numFmtId="0" fontId="3" fillId="2" borderId="37" xfId="0" applyFont="1" applyFill="1" applyBorder="1" applyAlignment="1">
      <alignment horizontal="center"/>
    </xf>
    <xf numFmtId="0" fontId="2" fillId="4" borderId="15" xfId="0" applyFont="1" applyFill="1" applyBorder="1"/>
    <xf numFmtId="4" fontId="2" fillId="4" borderId="15" xfId="0" applyNumberFormat="1" applyFont="1" applyFill="1" applyBorder="1"/>
    <xf numFmtId="4" fontId="2" fillId="4" borderId="19" xfId="0" applyNumberFormat="1" applyFont="1" applyFill="1" applyBorder="1"/>
    <xf numFmtId="4" fontId="12" fillId="4" borderId="23" xfId="0" applyNumberFormat="1" applyFont="1" applyFill="1" applyBorder="1"/>
    <xf numFmtId="0" fontId="2" fillId="8" borderId="38" xfId="0" applyFont="1" applyFill="1" applyBorder="1"/>
    <xf numFmtId="4" fontId="2" fillId="8" borderId="31" xfId="0" applyNumberFormat="1" applyFont="1" applyFill="1" applyBorder="1"/>
    <xf numFmtId="4" fontId="2" fillId="8" borderId="32" xfId="0" applyNumberFormat="1" applyFont="1" applyFill="1" applyBorder="1"/>
    <xf numFmtId="4" fontId="12" fillId="8" borderId="23" xfId="0" applyNumberFormat="1" applyFont="1" applyFill="1" applyBorder="1"/>
    <xf numFmtId="0" fontId="3" fillId="2" borderId="21" xfId="0" applyFont="1" applyFill="1" applyBorder="1" applyAlignment="1">
      <alignment horizontal="center"/>
    </xf>
    <xf numFmtId="0" fontId="2" fillId="0" borderId="11" xfId="0" applyFont="1" applyFill="1" applyBorder="1"/>
    <xf numFmtId="0" fontId="2" fillId="0" borderId="40" xfId="0" applyFont="1" applyFill="1" applyBorder="1"/>
    <xf numFmtId="10" fontId="2" fillId="0" borderId="40" xfId="0" applyNumberFormat="1" applyFont="1" applyFill="1" applyBorder="1"/>
    <xf numFmtId="2" fontId="2" fillId="0" borderId="12" xfId="0" applyNumberFormat="1" applyFont="1" applyFill="1" applyBorder="1"/>
    <xf numFmtId="2" fontId="12" fillId="0" borderId="17" xfId="0" applyNumberFormat="1" applyFont="1" applyFill="1" applyBorder="1"/>
    <xf numFmtId="0" fontId="3" fillId="2" borderId="24" xfId="0" applyFont="1" applyFill="1" applyBorder="1" applyAlignment="1">
      <alignment horizontal="center" wrapText="1"/>
    </xf>
    <xf numFmtId="0" fontId="9" fillId="0" borderId="0" xfId="0" applyFont="1"/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center"/>
    </xf>
    <xf numFmtId="0" fontId="3" fillId="2" borderId="11" xfId="0" applyFont="1" applyFill="1" applyBorder="1" applyAlignment="1">
      <alignment horizontal="center" wrapText="1"/>
    </xf>
    <xf numFmtId="0" fontId="3" fillId="2" borderId="16" xfId="0" applyFont="1" applyFill="1" applyBorder="1" applyAlignment="1">
      <alignment horizontal="center"/>
    </xf>
    <xf numFmtId="0" fontId="7" fillId="0" borderId="2" xfId="2" applyBorder="1" applyAlignment="1">
      <alignment horizontal="center"/>
    </xf>
    <xf numFmtId="0" fontId="7" fillId="0" borderId="3" xfId="2" applyBorder="1" applyAlignment="1">
      <alignment horizontal="center"/>
    </xf>
    <xf numFmtId="0" fontId="7" fillId="0" borderId="4" xfId="2" applyBorder="1" applyAlignment="1">
      <alignment horizontal="center"/>
    </xf>
    <xf numFmtId="0" fontId="7" fillId="0" borderId="5" xfId="2" applyBorder="1" applyAlignment="1">
      <alignment horizontal="center"/>
    </xf>
    <xf numFmtId="0" fontId="7" fillId="0" borderId="6" xfId="2" applyBorder="1" applyAlignment="1">
      <alignment horizontal="center"/>
    </xf>
    <xf numFmtId="0" fontId="7" fillId="0" borderId="0" xfId="2" applyAlignment="1">
      <alignment horizontal="center"/>
    </xf>
    <xf numFmtId="0" fontId="3" fillId="2" borderId="24" xfId="0" applyFont="1" applyFill="1" applyBorder="1" applyAlignment="1">
      <alignment wrapText="1"/>
    </xf>
    <xf numFmtId="0" fontId="3" fillId="2" borderId="36" xfId="0" applyFont="1" applyFill="1" applyBorder="1" applyAlignment="1">
      <alignment wrapText="1"/>
    </xf>
    <xf numFmtId="0" fontId="3" fillId="2" borderId="25" xfId="0" applyFont="1" applyFill="1" applyBorder="1" applyAlignment="1">
      <alignment horizontal="center"/>
    </xf>
    <xf numFmtId="0" fontId="3" fillId="2" borderId="37" xfId="0" applyFont="1" applyFill="1" applyBorder="1" applyAlignment="1">
      <alignment horizontal="center"/>
    </xf>
    <xf numFmtId="0" fontId="3" fillId="2" borderId="26" xfId="0" applyFont="1" applyFill="1" applyBorder="1" applyAlignment="1">
      <alignment horizontal="center"/>
    </xf>
    <xf numFmtId="0" fontId="3" fillId="2" borderId="34" xfId="0" applyFont="1" applyFill="1" applyBorder="1" applyAlignment="1">
      <alignment horizontal="center"/>
    </xf>
    <xf numFmtId="0" fontId="3" fillId="2" borderId="24" xfId="0" applyFont="1" applyFill="1" applyBorder="1" applyAlignment="1">
      <alignment horizontal="center"/>
    </xf>
    <xf numFmtId="0" fontId="3" fillId="2" borderId="36" xfId="0" applyFont="1" applyFill="1" applyBorder="1" applyAlignment="1">
      <alignment horizontal="center"/>
    </xf>
    <xf numFmtId="0" fontId="3" fillId="2" borderId="27" xfId="0" applyFont="1" applyFill="1" applyBorder="1" applyAlignment="1">
      <alignment wrapText="1"/>
    </xf>
    <xf numFmtId="0" fontId="3" fillId="2" borderId="0" xfId="0" applyFont="1" applyFill="1" applyBorder="1" applyAlignment="1">
      <alignment horizontal="center"/>
    </xf>
    <xf numFmtId="0" fontId="3" fillId="2" borderId="28" xfId="0" applyFont="1" applyFill="1" applyBorder="1" applyAlignment="1">
      <alignment horizontal="center"/>
    </xf>
    <xf numFmtId="0" fontId="3" fillId="2" borderId="27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 wrapText="1"/>
    </xf>
    <xf numFmtId="0" fontId="3" fillId="2" borderId="39" xfId="0" applyFont="1" applyFill="1" applyBorder="1" applyAlignment="1">
      <alignment horizontal="center"/>
    </xf>
    <xf numFmtId="0" fontId="3" fillId="2" borderId="29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0" fontId="13" fillId="0" borderId="0" xfId="0" applyFont="1"/>
  </cellXfs>
  <cellStyles count="3">
    <cellStyle name="Hyperlink" xfId="1" builtinId="8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www.zememeric.cz/02-10/trasa.html" TargetMode="External"/><Relationship Id="rId3" Type="http://schemas.openxmlformats.org/officeDocument/2006/relationships/hyperlink" Target="http://www.npsumava.cz/cz/1059/1800/clanek/" TargetMode="External"/><Relationship Id="rId7" Type="http://schemas.openxmlformats.org/officeDocument/2006/relationships/hyperlink" Target="http://www.raft.cz/clanek.asp?ID_clanku=163" TargetMode="External"/><Relationship Id="rId2" Type="http://schemas.openxmlformats.org/officeDocument/2006/relationships/hyperlink" Target="http://hladiny.cz/npsumava/index.php?cs=29101" TargetMode="External"/><Relationship Id="rId1" Type="http://schemas.openxmlformats.org/officeDocument/2006/relationships/hyperlink" Target="http://www.npsumava.cz/cz/1344/2234/clanek/" TargetMode="External"/><Relationship Id="rId6" Type="http://schemas.openxmlformats.org/officeDocument/2006/relationships/hyperlink" Target="http://www.raft.cz/clanek.asp?ID_clanku=160" TargetMode="External"/><Relationship Id="rId5" Type="http://schemas.openxmlformats.org/officeDocument/2006/relationships/hyperlink" Target="http://www.raft.cz/clanek.asp?ID_clanku=465" TargetMode="External"/><Relationship Id="rId10" Type="http://schemas.openxmlformats.org/officeDocument/2006/relationships/hyperlink" Target="http://www.cbtp.cz/akce/data/2000/0526/misak.html" TargetMode="External"/><Relationship Id="rId4" Type="http://schemas.openxmlformats.org/officeDocument/2006/relationships/hyperlink" Target="http://www.raft.cz/clanek.asp?ID_clanku=357" TargetMode="External"/><Relationship Id="rId9" Type="http://schemas.openxmlformats.org/officeDocument/2006/relationships/hyperlink" Target="http://www.raft.cz/clanek.asp?ID_clanku=15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workbookViewId="0">
      <selection activeCell="D3" sqref="D3:D28"/>
    </sheetView>
  </sheetViews>
  <sheetFormatPr defaultRowHeight="15" x14ac:dyDescent="0.25"/>
  <cols>
    <col min="2" max="2" width="38.5703125" bestFit="1" customWidth="1"/>
    <col min="4" max="4" width="25.28515625" bestFit="1" customWidth="1"/>
    <col min="5" max="5" width="14.5703125" bestFit="1" customWidth="1"/>
    <col min="7" max="7" width="13.7109375" bestFit="1" customWidth="1"/>
    <col min="8" max="8" width="10.7109375" bestFit="1" customWidth="1"/>
    <col min="9" max="9" width="20.7109375" customWidth="1"/>
  </cols>
  <sheetData>
    <row r="1" spans="1:10" x14ac:dyDescent="0.25">
      <c r="A1" s="120" t="s">
        <v>0</v>
      </c>
      <c r="B1" s="121" t="s">
        <v>1</v>
      </c>
      <c r="C1" s="121" t="s">
        <v>2</v>
      </c>
      <c r="D1" s="121" t="s">
        <v>3</v>
      </c>
      <c r="E1" s="1" t="s">
        <v>4</v>
      </c>
      <c r="F1" s="121" t="s">
        <v>6</v>
      </c>
      <c r="G1" s="1" t="s">
        <v>7</v>
      </c>
      <c r="H1" s="1" t="s">
        <v>9</v>
      </c>
      <c r="I1" s="1" t="s">
        <v>11</v>
      </c>
      <c r="J1" s="1" t="s">
        <v>12</v>
      </c>
    </row>
    <row r="2" spans="1:10" x14ac:dyDescent="0.25">
      <c r="A2" s="120"/>
      <c r="B2" s="121"/>
      <c r="C2" s="121"/>
      <c r="D2" s="121"/>
      <c r="E2" s="1" t="s">
        <v>5</v>
      </c>
      <c r="F2" s="121"/>
      <c r="G2" s="1" t="s">
        <v>8</v>
      </c>
      <c r="H2" s="1" t="s">
        <v>10</v>
      </c>
      <c r="I2" s="1" t="s">
        <v>10</v>
      </c>
      <c r="J2" s="1" t="s">
        <v>13</v>
      </c>
    </row>
    <row r="3" spans="1:10" x14ac:dyDescent="0.25">
      <c r="A3" s="2">
        <v>1</v>
      </c>
      <c r="B3" s="3" t="s">
        <v>14</v>
      </c>
      <c r="C3" s="6">
        <v>395.9</v>
      </c>
      <c r="D3" s="7">
        <v>37434.267361111109</v>
      </c>
      <c r="E3" s="3"/>
      <c r="F3" s="3">
        <v>0</v>
      </c>
      <c r="G3" s="3" t="s">
        <v>15</v>
      </c>
      <c r="H3" s="3">
        <v>0</v>
      </c>
      <c r="I3" s="4">
        <f>H3/$H$28</f>
        <v>0</v>
      </c>
      <c r="J3" s="6">
        <f>$H$28-H3</f>
        <v>336</v>
      </c>
    </row>
    <row r="4" spans="1:10" x14ac:dyDescent="0.25">
      <c r="A4" s="2">
        <v>2</v>
      </c>
      <c r="B4" s="3" t="s">
        <v>16</v>
      </c>
      <c r="C4" s="6">
        <v>390</v>
      </c>
      <c r="D4" s="7">
        <v>37434.3125</v>
      </c>
      <c r="E4" s="5">
        <f>D4-D3</f>
        <v>4.5138888890505768E-2</v>
      </c>
      <c r="F4" s="6">
        <f>C3-C4</f>
        <v>5.8999999999999773</v>
      </c>
      <c r="G4" s="3">
        <v>5.45</v>
      </c>
      <c r="H4" s="6">
        <f>H3+F4</f>
        <v>5.8999999999999773</v>
      </c>
      <c r="I4" s="4">
        <f t="shared" ref="I4:I28" si="0">H4/$H$28</f>
        <v>1.755952380952374E-2</v>
      </c>
      <c r="J4" s="6">
        <f t="shared" ref="J4:J28" si="1">$H$28-H4</f>
        <v>330.1</v>
      </c>
    </row>
    <row r="5" spans="1:10" x14ac:dyDescent="0.25">
      <c r="A5" s="2">
        <v>3</v>
      </c>
      <c r="B5" s="3" t="s">
        <v>17</v>
      </c>
      <c r="C5" s="6">
        <v>383.2</v>
      </c>
      <c r="D5" s="7">
        <v>37434.354166666664</v>
      </c>
      <c r="E5" s="5">
        <f t="shared" ref="E5:E28" si="2">D5-D4</f>
        <v>4.1666666664241347E-2</v>
      </c>
      <c r="F5" s="6">
        <f>C4-C5</f>
        <v>6.8000000000000114</v>
      </c>
      <c r="G5" s="3">
        <v>6.8</v>
      </c>
      <c r="H5" s="6">
        <f>H4+F5</f>
        <v>12.699999999999989</v>
      </c>
      <c r="I5" s="4">
        <f t="shared" si="0"/>
        <v>3.779761904761901E-2</v>
      </c>
      <c r="J5" s="6">
        <f t="shared" si="1"/>
        <v>323.3</v>
      </c>
    </row>
    <row r="6" spans="1:10" x14ac:dyDescent="0.25">
      <c r="A6" s="2">
        <v>4</v>
      </c>
      <c r="B6" s="3"/>
      <c r="C6" s="6">
        <v>367</v>
      </c>
      <c r="D6" s="7">
        <v>37434.472222222219</v>
      </c>
      <c r="E6" s="5">
        <f t="shared" si="2"/>
        <v>0.11805555555474712</v>
      </c>
      <c r="F6" s="6">
        <f t="shared" ref="F6:F28" si="3">C5-C6</f>
        <v>16.199999999999989</v>
      </c>
      <c r="G6" s="3">
        <v>5.72</v>
      </c>
      <c r="H6" s="6">
        <f>H5+F6</f>
        <v>28.899999999999977</v>
      </c>
      <c r="I6" s="4">
        <f t="shared" si="0"/>
        <v>8.6011904761904692E-2</v>
      </c>
      <c r="J6" s="6">
        <f t="shared" si="1"/>
        <v>307.10000000000002</v>
      </c>
    </row>
    <row r="7" spans="1:10" x14ac:dyDescent="0.25">
      <c r="A7" s="2">
        <v>5</v>
      </c>
      <c r="B7" s="3" t="s">
        <v>18</v>
      </c>
      <c r="C7" s="6">
        <v>363.7</v>
      </c>
      <c r="D7" s="7">
        <v>37434.493055555555</v>
      </c>
      <c r="E7" s="5">
        <f t="shared" si="2"/>
        <v>2.0833333335758653E-2</v>
      </c>
      <c r="F7" s="6">
        <f t="shared" si="3"/>
        <v>3.3000000000000114</v>
      </c>
      <c r="G7" s="3">
        <v>6.6</v>
      </c>
      <c r="H7" s="6">
        <f>H6+F7</f>
        <v>32.199999999999989</v>
      </c>
      <c r="I7" s="4">
        <f t="shared" si="0"/>
        <v>9.5833333333333298E-2</v>
      </c>
      <c r="J7" s="6">
        <f t="shared" si="1"/>
        <v>303.8</v>
      </c>
    </row>
    <row r="8" spans="1:10" x14ac:dyDescent="0.25">
      <c r="A8" s="2">
        <v>6</v>
      </c>
      <c r="B8" s="3" t="s">
        <v>19</v>
      </c>
      <c r="C8" s="6">
        <v>356.6</v>
      </c>
      <c r="D8" s="7">
        <v>37434.552083333336</v>
      </c>
      <c r="E8" s="5">
        <f t="shared" si="2"/>
        <v>5.9027777781011537E-2</v>
      </c>
      <c r="F8" s="6">
        <f t="shared" si="3"/>
        <v>7.0999999999999659</v>
      </c>
      <c r="G8" s="3">
        <v>5.01</v>
      </c>
      <c r="H8" s="6">
        <f t="shared" ref="H8:H28" si="4">H7+F8</f>
        <v>39.299999999999955</v>
      </c>
      <c r="I8" s="4">
        <f t="shared" si="0"/>
        <v>0.11696428571428558</v>
      </c>
      <c r="J8" s="6">
        <f t="shared" si="1"/>
        <v>296.70000000000005</v>
      </c>
    </row>
    <row r="9" spans="1:10" x14ac:dyDescent="0.25">
      <c r="A9" s="2">
        <v>7</v>
      </c>
      <c r="B9" s="3" t="s">
        <v>20</v>
      </c>
      <c r="C9" s="6">
        <v>337.5</v>
      </c>
      <c r="D9" s="7">
        <v>37434.6875</v>
      </c>
      <c r="E9" s="5">
        <f t="shared" si="2"/>
        <v>0.13541666666424135</v>
      </c>
      <c r="F9" s="6">
        <f t="shared" si="3"/>
        <v>19.100000000000023</v>
      </c>
      <c r="G9" s="3">
        <v>5.88</v>
      </c>
      <c r="H9" s="6">
        <f t="shared" si="4"/>
        <v>58.399999999999977</v>
      </c>
      <c r="I9" s="4">
        <f t="shared" si="0"/>
        <v>0.17380952380952375</v>
      </c>
      <c r="J9" s="6">
        <f t="shared" si="1"/>
        <v>277.60000000000002</v>
      </c>
    </row>
    <row r="10" spans="1:10" x14ac:dyDescent="0.25">
      <c r="A10" s="2">
        <v>8</v>
      </c>
      <c r="B10" s="3"/>
      <c r="C10" s="6">
        <v>333</v>
      </c>
      <c r="D10" s="7">
        <v>37434.731249999997</v>
      </c>
      <c r="E10" s="5">
        <f t="shared" si="2"/>
        <v>4.3749999997089617E-2</v>
      </c>
      <c r="F10" s="6">
        <f t="shared" si="3"/>
        <v>4.5</v>
      </c>
      <c r="G10" s="3">
        <v>4.29</v>
      </c>
      <c r="H10" s="6">
        <f t="shared" si="4"/>
        <v>62.899999999999977</v>
      </c>
      <c r="I10" s="4">
        <f t="shared" si="0"/>
        <v>0.1872023809523809</v>
      </c>
      <c r="J10" s="6">
        <f t="shared" si="1"/>
        <v>273.10000000000002</v>
      </c>
    </row>
    <row r="11" spans="1:10" x14ac:dyDescent="0.25">
      <c r="A11" s="2">
        <v>9</v>
      </c>
      <c r="B11" s="3" t="s">
        <v>21</v>
      </c>
      <c r="C11" s="6">
        <v>329.5</v>
      </c>
      <c r="D11" s="7">
        <v>37434.756944444445</v>
      </c>
      <c r="E11" s="5">
        <f t="shared" si="2"/>
        <v>2.5694444448163267E-2</v>
      </c>
      <c r="F11" s="6">
        <f t="shared" si="3"/>
        <v>3.5</v>
      </c>
      <c r="G11" s="3">
        <v>5.68</v>
      </c>
      <c r="H11" s="6">
        <f t="shared" si="4"/>
        <v>66.399999999999977</v>
      </c>
      <c r="I11" s="4">
        <f t="shared" si="0"/>
        <v>0.19761904761904756</v>
      </c>
      <c r="J11" s="6">
        <f t="shared" si="1"/>
        <v>269.60000000000002</v>
      </c>
    </row>
    <row r="12" spans="1:10" x14ac:dyDescent="0.25">
      <c r="A12" s="2">
        <v>10</v>
      </c>
      <c r="B12" s="3" t="s">
        <v>22</v>
      </c>
      <c r="C12" s="6">
        <v>319</v>
      </c>
      <c r="D12" s="7">
        <v>37434.84375</v>
      </c>
      <c r="E12" s="5">
        <f t="shared" si="2"/>
        <v>8.6805555554747116E-2</v>
      </c>
      <c r="F12" s="6">
        <f t="shared" si="3"/>
        <v>10.5</v>
      </c>
      <c r="G12" s="3">
        <v>5.04</v>
      </c>
      <c r="H12" s="6">
        <f t="shared" si="4"/>
        <v>76.899999999999977</v>
      </c>
      <c r="I12" s="4">
        <f t="shared" si="0"/>
        <v>0.22886904761904756</v>
      </c>
      <c r="J12" s="6">
        <f t="shared" si="1"/>
        <v>259.10000000000002</v>
      </c>
    </row>
    <row r="13" spans="1:10" x14ac:dyDescent="0.25">
      <c r="A13" s="2">
        <v>11</v>
      </c>
      <c r="B13" s="3" t="s">
        <v>23</v>
      </c>
      <c r="C13" s="6">
        <v>283.10000000000002</v>
      </c>
      <c r="D13" s="7">
        <v>37435.159722222219</v>
      </c>
      <c r="E13" s="5">
        <f t="shared" si="2"/>
        <v>0.31597222221898846</v>
      </c>
      <c r="F13" s="6">
        <f t="shared" si="3"/>
        <v>35.899999999999977</v>
      </c>
      <c r="G13" s="3">
        <v>4.7300000000000004</v>
      </c>
      <c r="H13" s="6">
        <f t="shared" si="4"/>
        <v>112.79999999999995</v>
      </c>
      <c r="I13" s="4">
        <f t="shared" si="0"/>
        <v>0.33571428571428558</v>
      </c>
      <c r="J13" s="6">
        <f t="shared" si="1"/>
        <v>223.20000000000005</v>
      </c>
    </row>
    <row r="14" spans="1:10" x14ac:dyDescent="0.25">
      <c r="A14" s="2">
        <v>12</v>
      </c>
      <c r="B14" s="3" t="s">
        <v>24</v>
      </c>
      <c r="C14" s="6">
        <v>269</v>
      </c>
      <c r="D14" s="7">
        <v>37435.25</v>
      </c>
      <c r="E14" s="5">
        <f t="shared" si="2"/>
        <v>9.0277777781011537E-2</v>
      </c>
      <c r="F14" s="6">
        <f t="shared" si="3"/>
        <v>14.100000000000023</v>
      </c>
      <c r="G14" s="3">
        <v>6.51</v>
      </c>
      <c r="H14" s="6">
        <f t="shared" si="4"/>
        <v>126.89999999999998</v>
      </c>
      <c r="I14" s="4">
        <f t="shared" si="0"/>
        <v>0.37767857142857136</v>
      </c>
      <c r="J14" s="6">
        <f t="shared" si="1"/>
        <v>209.10000000000002</v>
      </c>
    </row>
    <row r="15" spans="1:10" x14ac:dyDescent="0.25">
      <c r="A15" s="2">
        <v>13</v>
      </c>
      <c r="B15" s="3" t="s">
        <v>25</v>
      </c>
      <c r="C15" s="6">
        <v>249.6</v>
      </c>
      <c r="D15" s="7">
        <v>37435.402777777781</v>
      </c>
      <c r="E15" s="5">
        <f t="shared" si="2"/>
        <v>0.15277777778101154</v>
      </c>
      <c r="F15" s="6">
        <f t="shared" si="3"/>
        <v>19.400000000000006</v>
      </c>
      <c r="G15" s="3">
        <v>5.29</v>
      </c>
      <c r="H15" s="6">
        <f t="shared" si="4"/>
        <v>146.29999999999998</v>
      </c>
      <c r="I15" s="4">
        <f t="shared" si="0"/>
        <v>0.43541666666666662</v>
      </c>
      <c r="J15" s="6">
        <f t="shared" si="1"/>
        <v>189.70000000000002</v>
      </c>
    </row>
    <row r="16" spans="1:10" x14ac:dyDescent="0.25">
      <c r="A16" s="2">
        <v>14</v>
      </c>
      <c r="B16" s="3" t="s">
        <v>26</v>
      </c>
      <c r="C16" s="6">
        <v>241.7</v>
      </c>
      <c r="D16" s="7">
        <v>37435.479166666664</v>
      </c>
      <c r="E16" s="5">
        <f t="shared" si="2"/>
        <v>7.6388888883229811E-2</v>
      </c>
      <c r="F16" s="6">
        <f t="shared" si="3"/>
        <v>7.9000000000000057</v>
      </c>
      <c r="G16" s="3">
        <v>4.3099999999999996</v>
      </c>
      <c r="H16" s="6">
        <f t="shared" si="4"/>
        <v>154.19999999999999</v>
      </c>
      <c r="I16" s="4">
        <f t="shared" si="0"/>
        <v>0.45892857142857141</v>
      </c>
      <c r="J16" s="6">
        <f t="shared" si="1"/>
        <v>181.8</v>
      </c>
    </row>
    <row r="17" spans="1:10" x14ac:dyDescent="0.25">
      <c r="A17" s="2">
        <v>15</v>
      </c>
      <c r="B17" s="3" t="s">
        <v>27</v>
      </c>
      <c r="C17" s="6">
        <v>233.1</v>
      </c>
      <c r="D17" s="7">
        <v>37435.552083333336</v>
      </c>
      <c r="E17" s="5">
        <f t="shared" si="2"/>
        <v>7.2916666671517305E-2</v>
      </c>
      <c r="F17" s="6">
        <f t="shared" si="3"/>
        <v>8.5999999999999943</v>
      </c>
      <c r="G17" s="3">
        <v>4.91</v>
      </c>
      <c r="H17" s="6">
        <f t="shared" si="4"/>
        <v>162.79999999999998</v>
      </c>
      <c r="I17" s="4">
        <f t="shared" si="0"/>
        <v>0.48452380952380947</v>
      </c>
      <c r="J17" s="6">
        <f t="shared" si="1"/>
        <v>173.20000000000002</v>
      </c>
    </row>
    <row r="18" spans="1:10" x14ac:dyDescent="0.25">
      <c r="A18" s="2">
        <v>16</v>
      </c>
      <c r="B18" s="3" t="s">
        <v>28</v>
      </c>
      <c r="C18" s="6">
        <v>210.3</v>
      </c>
      <c r="D18" s="7">
        <v>37435.770833333336</v>
      </c>
      <c r="E18" s="5">
        <f t="shared" si="2"/>
        <v>0.21875</v>
      </c>
      <c r="F18" s="6">
        <f t="shared" si="3"/>
        <v>22.799999999999983</v>
      </c>
      <c r="G18" s="3">
        <v>4.34</v>
      </c>
      <c r="H18" s="6">
        <f t="shared" si="4"/>
        <v>185.59999999999997</v>
      </c>
      <c r="I18" s="4">
        <f t="shared" si="0"/>
        <v>0.55238095238095231</v>
      </c>
      <c r="J18" s="6">
        <f t="shared" si="1"/>
        <v>150.40000000000003</v>
      </c>
    </row>
    <row r="19" spans="1:10" x14ac:dyDescent="0.25">
      <c r="A19" s="2">
        <v>17</v>
      </c>
      <c r="B19" s="3" t="s">
        <v>29</v>
      </c>
      <c r="C19" s="6">
        <v>200.2</v>
      </c>
      <c r="D19" s="7">
        <v>37435.864583333336</v>
      </c>
      <c r="E19" s="5">
        <f t="shared" si="2"/>
        <v>9.375E-2</v>
      </c>
      <c r="F19" s="6">
        <f t="shared" si="3"/>
        <v>10.100000000000023</v>
      </c>
      <c r="G19" s="3">
        <v>4.49</v>
      </c>
      <c r="H19" s="6">
        <f t="shared" si="4"/>
        <v>195.7</v>
      </c>
      <c r="I19" s="4">
        <f t="shared" si="0"/>
        <v>0.58244047619047612</v>
      </c>
      <c r="J19" s="6">
        <f t="shared" si="1"/>
        <v>140.30000000000001</v>
      </c>
    </row>
    <row r="20" spans="1:10" x14ac:dyDescent="0.25">
      <c r="A20" s="2">
        <v>18</v>
      </c>
      <c r="B20" s="3" t="s">
        <v>30</v>
      </c>
      <c r="C20" s="6">
        <v>182.5</v>
      </c>
      <c r="D20" s="7">
        <v>37436.020833333336</v>
      </c>
      <c r="E20" s="5">
        <f t="shared" si="2"/>
        <v>0.15625</v>
      </c>
      <c r="F20" s="6">
        <f t="shared" si="3"/>
        <v>17.699999999999989</v>
      </c>
      <c r="G20" s="3">
        <v>4.72</v>
      </c>
      <c r="H20" s="6">
        <f t="shared" si="4"/>
        <v>213.39999999999998</v>
      </c>
      <c r="I20" s="4">
        <f t="shared" si="0"/>
        <v>0.63511904761904758</v>
      </c>
      <c r="J20" s="6">
        <f t="shared" si="1"/>
        <v>122.60000000000002</v>
      </c>
    </row>
    <row r="21" spans="1:10" x14ac:dyDescent="0.25">
      <c r="A21" s="2">
        <v>19</v>
      </c>
      <c r="B21" s="3" t="s">
        <v>31</v>
      </c>
      <c r="C21" s="6">
        <v>144.6</v>
      </c>
      <c r="D21" s="7">
        <v>37436.368055555555</v>
      </c>
      <c r="E21" s="5">
        <f t="shared" si="2"/>
        <v>0.34722222221898846</v>
      </c>
      <c r="F21" s="6">
        <f t="shared" si="3"/>
        <v>37.900000000000006</v>
      </c>
      <c r="G21" s="3">
        <v>4.55</v>
      </c>
      <c r="H21" s="6">
        <f t="shared" si="4"/>
        <v>251.29999999999998</v>
      </c>
      <c r="I21" s="4">
        <f t="shared" si="0"/>
        <v>0.74791666666666656</v>
      </c>
      <c r="J21" s="6">
        <f t="shared" si="1"/>
        <v>84.700000000000017</v>
      </c>
    </row>
    <row r="22" spans="1:10" x14ac:dyDescent="0.25">
      <c r="A22" s="2">
        <v>20</v>
      </c>
      <c r="B22" s="3" t="s">
        <v>32</v>
      </c>
      <c r="C22" s="6">
        <v>134.69999999999999</v>
      </c>
      <c r="D22" s="7">
        <v>37436.46875</v>
      </c>
      <c r="E22" s="5">
        <f t="shared" si="2"/>
        <v>0.10069444444525288</v>
      </c>
      <c r="F22" s="6">
        <f t="shared" si="3"/>
        <v>9.9000000000000057</v>
      </c>
      <c r="G22" s="3">
        <v>4.0999999999999996</v>
      </c>
      <c r="H22" s="6">
        <f t="shared" si="4"/>
        <v>261.2</v>
      </c>
      <c r="I22" s="4">
        <f t="shared" si="0"/>
        <v>0.77738095238095239</v>
      </c>
      <c r="J22" s="6">
        <f t="shared" si="1"/>
        <v>74.800000000000011</v>
      </c>
    </row>
    <row r="23" spans="1:10" x14ac:dyDescent="0.25">
      <c r="A23" s="2">
        <v>21</v>
      </c>
      <c r="B23" s="3"/>
      <c r="C23" s="6">
        <v>109</v>
      </c>
      <c r="D23" s="7">
        <v>37436.666666666664</v>
      </c>
      <c r="E23" s="5">
        <f t="shared" si="2"/>
        <v>0.19791666666424135</v>
      </c>
      <c r="F23" s="6">
        <f t="shared" si="3"/>
        <v>25.699999999999989</v>
      </c>
      <c r="G23" s="3">
        <v>5.41</v>
      </c>
      <c r="H23" s="6">
        <f t="shared" si="4"/>
        <v>286.89999999999998</v>
      </c>
      <c r="I23" s="4">
        <f t="shared" si="0"/>
        <v>0.85386904761904758</v>
      </c>
      <c r="J23" s="6">
        <f t="shared" si="1"/>
        <v>49.100000000000023</v>
      </c>
    </row>
    <row r="24" spans="1:10" x14ac:dyDescent="0.25">
      <c r="A24" s="2">
        <v>22</v>
      </c>
      <c r="B24" s="3" t="s">
        <v>33</v>
      </c>
      <c r="C24" s="6">
        <v>91.7</v>
      </c>
      <c r="D24" s="7">
        <v>37436.833333333336</v>
      </c>
      <c r="E24" s="5">
        <f t="shared" si="2"/>
        <v>0.16666666667151731</v>
      </c>
      <c r="F24" s="6">
        <f t="shared" si="3"/>
        <v>17.299999999999997</v>
      </c>
      <c r="G24" s="3">
        <v>4.33</v>
      </c>
      <c r="H24" s="6">
        <f t="shared" si="4"/>
        <v>304.2</v>
      </c>
      <c r="I24" s="4">
        <f t="shared" si="0"/>
        <v>0.90535714285714286</v>
      </c>
      <c r="J24" s="6">
        <f t="shared" si="1"/>
        <v>31.800000000000011</v>
      </c>
    </row>
    <row r="25" spans="1:10" x14ac:dyDescent="0.25">
      <c r="A25" s="2">
        <v>23</v>
      </c>
      <c r="B25" s="3" t="s">
        <v>34</v>
      </c>
      <c r="C25" s="6">
        <v>84.4</v>
      </c>
      <c r="D25" s="7">
        <v>37436.888888888891</v>
      </c>
      <c r="E25" s="5">
        <f t="shared" si="2"/>
        <v>5.5555555554747116E-2</v>
      </c>
      <c r="F25" s="6">
        <f t="shared" si="3"/>
        <v>7.2999999999999972</v>
      </c>
      <c r="G25" s="3">
        <v>5.48</v>
      </c>
      <c r="H25" s="6">
        <f t="shared" si="4"/>
        <v>311.5</v>
      </c>
      <c r="I25" s="4">
        <f t="shared" si="0"/>
        <v>0.92708333333333337</v>
      </c>
      <c r="J25" s="6">
        <f t="shared" si="1"/>
        <v>24.5</v>
      </c>
    </row>
    <row r="26" spans="1:10" x14ac:dyDescent="0.25">
      <c r="A26" s="2">
        <v>24</v>
      </c>
      <c r="B26" s="3" t="s">
        <v>35</v>
      </c>
      <c r="C26" s="6">
        <v>71.400000000000006</v>
      </c>
      <c r="D26" s="7">
        <v>37436.979166666664</v>
      </c>
      <c r="E26" s="5">
        <f t="shared" si="2"/>
        <v>9.0277777773735579E-2</v>
      </c>
      <c r="F26" s="6">
        <f t="shared" si="3"/>
        <v>13</v>
      </c>
      <c r="G26" s="3">
        <v>6</v>
      </c>
      <c r="H26" s="6">
        <f t="shared" si="4"/>
        <v>324.5</v>
      </c>
      <c r="I26" s="4">
        <f t="shared" si="0"/>
        <v>0.96577380952380953</v>
      </c>
      <c r="J26" s="6">
        <f t="shared" si="1"/>
        <v>11.5</v>
      </c>
    </row>
    <row r="27" spans="1:10" x14ac:dyDescent="0.25">
      <c r="A27" s="2">
        <v>25</v>
      </c>
      <c r="B27" s="3" t="s">
        <v>36</v>
      </c>
      <c r="C27" s="6">
        <v>62.2</v>
      </c>
      <c r="D27" s="7">
        <v>37437.0625</v>
      </c>
      <c r="E27" s="5">
        <f t="shared" si="2"/>
        <v>8.3333333335758653E-2</v>
      </c>
      <c r="F27" s="6">
        <f t="shared" si="3"/>
        <v>9.2000000000000028</v>
      </c>
      <c r="G27" s="3">
        <v>4.5999999999999996</v>
      </c>
      <c r="H27" s="6">
        <f t="shared" si="4"/>
        <v>333.7</v>
      </c>
      <c r="I27" s="4">
        <f t="shared" si="0"/>
        <v>0.99315476190476182</v>
      </c>
      <c r="J27" s="6">
        <f t="shared" si="1"/>
        <v>2.3000000000000114</v>
      </c>
    </row>
    <row r="28" spans="1:10" x14ac:dyDescent="0.25">
      <c r="A28" s="2">
        <v>26</v>
      </c>
      <c r="B28" s="3" t="s">
        <v>37</v>
      </c>
      <c r="C28" s="6">
        <v>59.9</v>
      </c>
      <c r="D28" s="7">
        <v>37437.072916666664</v>
      </c>
      <c r="E28" s="5">
        <f t="shared" si="2"/>
        <v>1.0416666664241347E-2</v>
      </c>
      <c r="F28" s="6">
        <f t="shared" si="3"/>
        <v>2.3000000000000043</v>
      </c>
      <c r="G28" s="3">
        <v>9.1999999999999993</v>
      </c>
      <c r="H28" s="6">
        <f t="shared" si="4"/>
        <v>336</v>
      </c>
      <c r="I28" s="4">
        <f t="shared" si="0"/>
        <v>1</v>
      </c>
      <c r="J28" s="6">
        <f t="shared" si="1"/>
        <v>0</v>
      </c>
    </row>
  </sheetData>
  <mergeCells count="5">
    <mergeCell ref="A1:A2"/>
    <mergeCell ref="B1:B2"/>
    <mergeCell ref="C1:C2"/>
    <mergeCell ref="D1:D2"/>
    <mergeCell ref="F1:F2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1"/>
  <sheetViews>
    <sheetView workbookViewId="0">
      <selection activeCell="A33" sqref="A33"/>
    </sheetView>
  </sheetViews>
  <sheetFormatPr defaultRowHeight="15" x14ac:dyDescent="0.25"/>
  <cols>
    <col min="2" max="2" width="38.5703125" bestFit="1" customWidth="1"/>
    <col min="4" max="4" width="25.28515625" bestFit="1" customWidth="1"/>
    <col min="5" max="6" width="27.28515625" customWidth="1"/>
    <col min="7" max="7" width="14.5703125" bestFit="1" customWidth="1"/>
    <col min="8" max="8" width="14.42578125" bestFit="1" customWidth="1"/>
    <col min="9" max="9" width="13.7109375" bestFit="1" customWidth="1"/>
    <col min="10" max="10" width="10.7109375" bestFit="1" customWidth="1"/>
    <col min="11" max="11" width="20.7109375" customWidth="1"/>
  </cols>
  <sheetData>
    <row r="1" spans="1:12" ht="30" x14ac:dyDescent="0.25">
      <c r="D1" s="41" t="s">
        <v>127</v>
      </c>
      <c r="E1" s="43" t="s">
        <v>128</v>
      </c>
      <c r="F1" s="42" t="s">
        <v>129</v>
      </c>
    </row>
    <row r="2" spans="1:12" x14ac:dyDescent="0.25">
      <c r="B2" t="s">
        <v>38</v>
      </c>
      <c r="D2" s="8">
        <v>41081.708333333336</v>
      </c>
      <c r="E2" s="8">
        <v>41081.447916666664</v>
      </c>
      <c r="F2" s="8">
        <v>41081.604166666664</v>
      </c>
    </row>
    <row r="3" spans="1:12" ht="15.75" thickBot="1" x14ac:dyDescent="0.3"/>
    <row r="4" spans="1:12" ht="43.5" x14ac:dyDescent="0.25">
      <c r="A4" s="120" t="s">
        <v>0</v>
      </c>
      <c r="B4" s="121" t="s">
        <v>1</v>
      </c>
      <c r="C4" s="121" t="s">
        <v>2</v>
      </c>
      <c r="D4" s="121" t="s">
        <v>3</v>
      </c>
      <c r="E4" s="121" t="s">
        <v>3</v>
      </c>
      <c r="F4" s="121" t="s">
        <v>3</v>
      </c>
      <c r="G4" s="45" t="s">
        <v>153</v>
      </c>
      <c r="H4" s="122" t="s">
        <v>146</v>
      </c>
      <c r="I4" s="1" t="s">
        <v>7</v>
      </c>
      <c r="J4" s="1" t="s">
        <v>9</v>
      </c>
      <c r="K4" s="1" t="s">
        <v>11</v>
      </c>
      <c r="L4" s="1" t="s">
        <v>12</v>
      </c>
    </row>
    <row r="5" spans="1:12" ht="15.75" thickBot="1" x14ac:dyDescent="0.3">
      <c r="A5" s="120"/>
      <c r="B5" s="121"/>
      <c r="C5" s="121"/>
      <c r="D5" s="121"/>
      <c r="E5" s="121"/>
      <c r="F5" s="121"/>
      <c r="G5" s="1" t="s">
        <v>5</v>
      </c>
      <c r="H5" s="123"/>
      <c r="I5" s="1" t="s">
        <v>8</v>
      </c>
      <c r="J5" s="1" t="s">
        <v>10</v>
      </c>
      <c r="K5" s="1" t="s">
        <v>10</v>
      </c>
      <c r="L5" s="1" t="s">
        <v>13</v>
      </c>
    </row>
    <row r="6" spans="1:12" x14ac:dyDescent="0.25">
      <c r="A6" s="2">
        <v>1</v>
      </c>
      <c r="B6" s="3" t="s">
        <v>14</v>
      </c>
      <c r="C6" s="6">
        <v>395.9</v>
      </c>
      <c r="D6" s="9">
        <f>D2</f>
        <v>41081.708333333336</v>
      </c>
      <c r="E6" s="9">
        <f>E2</f>
        <v>41081.447916666664</v>
      </c>
      <c r="F6" s="9">
        <f>F2</f>
        <v>41081.604166666664</v>
      </c>
      <c r="G6" s="3"/>
      <c r="H6" s="3">
        <v>0</v>
      </c>
      <c r="I6" s="3" t="s">
        <v>15</v>
      </c>
      <c r="J6" s="3">
        <v>0</v>
      </c>
      <c r="K6" s="4">
        <f>J6/$J$31</f>
        <v>0</v>
      </c>
      <c r="L6" s="6">
        <f>$J$31-J6</f>
        <v>336</v>
      </c>
    </row>
    <row r="7" spans="1:12" x14ac:dyDescent="0.25">
      <c r="A7" s="2">
        <v>2</v>
      </c>
      <c r="B7" s="3" t="s">
        <v>16</v>
      </c>
      <c r="C7" s="6">
        <v>390</v>
      </c>
      <c r="D7" s="9">
        <f>D6+$G7</f>
        <v>41081.753472222226</v>
      </c>
      <c r="E7" s="44">
        <f>E6+$G7</f>
        <v>41081.493055555555</v>
      </c>
      <c r="F7" s="9">
        <f>F6+$G7</f>
        <v>41081.649305555555</v>
      </c>
      <c r="G7" s="10">
        <v>4.5138888890505768E-2</v>
      </c>
      <c r="H7" s="6">
        <f>C6-C7</f>
        <v>5.8999999999999773</v>
      </c>
      <c r="I7" s="3">
        <v>5.45</v>
      </c>
      <c r="J7" s="6">
        <f>J6+H7</f>
        <v>5.8999999999999773</v>
      </c>
      <c r="K7" s="4">
        <f t="shared" ref="K7:K31" si="0">J7/$J$31</f>
        <v>1.755952380952374E-2</v>
      </c>
      <c r="L7" s="6">
        <f t="shared" ref="L7:L31" si="1">$J$31-J7</f>
        <v>330.1</v>
      </c>
    </row>
    <row r="8" spans="1:12" x14ac:dyDescent="0.25">
      <c r="A8" s="2">
        <v>3</v>
      </c>
      <c r="B8" s="3" t="s">
        <v>17</v>
      </c>
      <c r="C8" s="6">
        <v>383.2</v>
      </c>
      <c r="D8" s="9">
        <f t="shared" ref="D8:D31" si="2">D7+$G8</f>
        <v>41081.795138888891</v>
      </c>
      <c r="E8" s="9">
        <f t="shared" ref="E8:F31" si="3">E7+$G8</f>
        <v>41081.534722222219</v>
      </c>
      <c r="F8" s="9">
        <f t="shared" si="3"/>
        <v>41081.690972222219</v>
      </c>
      <c r="G8" s="10">
        <v>4.1666666664241347E-2</v>
      </c>
      <c r="H8" s="6">
        <f>C7-C8</f>
        <v>6.8000000000000114</v>
      </c>
      <c r="I8" s="3">
        <v>6.8</v>
      </c>
      <c r="J8" s="6">
        <f>J7+H8</f>
        <v>12.699999999999989</v>
      </c>
      <c r="K8" s="4">
        <f t="shared" si="0"/>
        <v>3.779761904761901E-2</v>
      </c>
      <c r="L8" s="6">
        <f t="shared" si="1"/>
        <v>323.3</v>
      </c>
    </row>
    <row r="9" spans="1:12" x14ac:dyDescent="0.25">
      <c r="A9" s="2">
        <v>4</v>
      </c>
      <c r="B9" s="3"/>
      <c r="C9" s="6">
        <v>367</v>
      </c>
      <c r="D9" s="9">
        <f t="shared" si="2"/>
        <v>41081.913194444445</v>
      </c>
      <c r="E9" s="9">
        <f t="shared" si="3"/>
        <v>41081.652777777774</v>
      </c>
      <c r="F9" s="9">
        <f t="shared" si="3"/>
        <v>41081.809027777774</v>
      </c>
      <c r="G9" s="10">
        <v>0.11805555555474712</v>
      </c>
      <c r="H9" s="6">
        <f t="shared" ref="H9:H31" si="4">C8-C9</f>
        <v>16.199999999999989</v>
      </c>
      <c r="I9" s="3">
        <v>5.72</v>
      </c>
      <c r="J9" s="6">
        <f>J8+H9</f>
        <v>28.899999999999977</v>
      </c>
      <c r="K9" s="4">
        <f t="shared" si="0"/>
        <v>8.6011904761904692E-2</v>
      </c>
      <c r="L9" s="6">
        <f t="shared" si="1"/>
        <v>307.10000000000002</v>
      </c>
    </row>
    <row r="10" spans="1:12" x14ac:dyDescent="0.25">
      <c r="A10" s="2">
        <v>5</v>
      </c>
      <c r="B10" s="3" t="s">
        <v>18</v>
      </c>
      <c r="C10" s="6">
        <v>363.7</v>
      </c>
      <c r="D10" s="9">
        <f t="shared" si="2"/>
        <v>41081.934027777781</v>
      </c>
      <c r="E10" s="9">
        <f t="shared" si="3"/>
        <v>41081.673611111109</v>
      </c>
      <c r="F10" s="9">
        <f t="shared" si="3"/>
        <v>41081.829861111109</v>
      </c>
      <c r="G10" s="10">
        <v>2.0833333335758653E-2</v>
      </c>
      <c r="H10" s="6">
        <f t="shared" si="4"/>
        <v>3.3000000000000114</v>
      </c>
      <c r="I10" s="3">
        <v>6.6</v>
      </c>
      <c r="J10" s="6">
        <f>J9+H10</f>
        <v>32.199999999999989</v>
      </c>
      <c r="K10" s="4">
        <f t="shared" si="0"/>
        <v>9.5833333333333298E-2</v>
      </c>
      <c r="L10" s="6">
        <f t="shared" si="1"/>
        <v>303.8</v>
      </c>
    </row>
    <row r="11" spans="1:12" x14ac:dyDescent="0.25">
      <c r="A11" s="2">
        <v>6</v>
      </c>
      <c r="B11" s="3" t="s">
        <v>19</v>
      </c>
      <c r="C11" s="6">
        <v>356.6</v>
      </c>
      <c r="D11" s="9">
        <f t="shared" si="2"/>
        <v>41081.993055555562</v>
      </c>
      <c r="E11" s="9">
        <f t="shared" si="3"/>
        <v>41081.732638888891</v>
      </c>
      <c r="F11" s="9">
        <f t="shared" si="3"/>
        <v>41081.888888888891</v>
      </c>
      <c r="G11" s="10">
        <v>5.9027777781011537E-2</v>
      </c>
      <c r="H11" s="6">
        <f t="shared" si="4"/>
        <v>7.0999999999999659</v>
      </c>
      <c r="I11" s="3">
        <v>5.01</v>
      </c>
      <c r="J11" s="6">
        <f t="shared" ref="J11:J31" si="5">J10+H11</f>
        <v>39.299999999999955</v>
      </c>
      <c r="K11" s="4">
        <f t="shared" si="0"/>
        <v>0.11696428571428558</v>
      </c>
      <c r="L11" s="6">
        <f t="shared" si="1"/>
        <v>296.70000000000005</v>
      </c>
    </row>
    <row r="12" spans="1:12" x14ac:dyDescent="0.25">
      <c r="A12" s="2">
        <v>7</v>
      </c>
      <c r="B12" s="3" t="s">
        <v>20</v>
      </c>
      <c r="C12" s="6">
        <v>337.5</v>
      </c>
      <c r="D12" s="9">
        <f t="shared" si="2"/>
        <v>41082.128472222226</v>
      </c>
      <c r="E12" s="9">
        <f t="shared" si="3"/>
        <v>41081.868055555555</v>
      </c>
      <c r="F12" s="9">
        <f t="shared" si="3"/>
        <v>41082.024305555555</v>
      </c>
      <c r="G12" s="10">
        <v>0.13541666666424135</v>
      </c>
      <c r="H12" s="6">
        <f t="shared" si="4"/>
        <v>19.100000000000023</v>
      </c>
      <c r="I12" s="3">
        <v>5.88</v>
      </c>
      <c r="J12" s="6">
        <f t="shared" si="5"/>
        <v>58.399999999999977</v>
      </c>
      <c r="K12" s="4">
        <f t="shared" si="0"/>
        <v>0.17380952380952375</v>
      </c>
      <c r="L12" s="6">
        <f t="shared" si="1"/>
        <v>277.60000000000002</v>
      </c>
    </row>
    <row r="13" spans="1:12" x14ac:dyDescent="0.25">
      <c r="A13" s="2">
        <v>8</v>
      </c>
      <c r="B13" s="3"/>
      <c r="C13" s="6">
        <v>333</v>
      </c>
      <c r="D13" s="9">
        <f t="shared" si="2"/>
        <v>41082.172222222223</v>
      </c>
      <c r="E13" s="9">
        <f t="shared" si="3"/>
        <v>41081.911805555552</v>
      </c>
      <c r="F13" s="9">
        <f t="shared" si="3"/>
        <v>41082.068055555552</v>
      </c>
      <c r="G13" s="10">
        <v>4.3749999997089617E-2</v>
      </c>
      <c r="H13" s="6">
        <f t="shared" si="4"/>
        <v>4.5</v>
      </c>
      <c r="I13" s="3">
        <v>4.29</v>
      </c>
      <c r="J13" s="6">
        <f t="shared" si="5"/>
        <v>62.899999999999977</v>
      </c>
      <c r="K13" s="4">
        <f t="shared" si="0"/>
        <v>0.1872023809523809</v>
      </c>
      <c r="L13" s="6">
        <f t="shared" si="1"/>
        <v>273.10000000000002</v>
      </c>
    </row>
    <row r="14" spans="1:12" x14ac:dyDescent="0.25">
      <c r="A14" s="2">
        <v>9</v>
      </c>
      <c r="B14" s="3" t="s">
        <v>21</v>
      </c>
      <c r="C14" s="6">
        <v>329.5</v>
      </c>
      <c r="D14" s="9">
        <f t="shared" si="2"/>
        <v>41082.197916666672</v>
      </c>
      <c r="E14" s="9">
        <f t="shared" si="3"/>
        <v>41081.9375</v>
      </c>
      <c r="F14" s="9">
        <f t="shared" si="3"/>
        <v>41082.09375</v>
      </c>
      <c r="G14" s="10">
        <v>2.5694444448163267E-2</v>
      </c>
      <c r="H14" s="6">
        <f t="shared" si="4"/>
        <v>3.5</v>
      </c>
      <c r="I14" s="3">
        <v>5.68</v>
      </c>
      <c r="J14" s="6">
        <f t="shared" si="5"/>
        <v>66.399999999999977</v>
      </c>
      <c r="K14" s="4">
        <f t="shared" si="0"/>
        <v>0.19761904761904756</v>
      </c>
      <c r="L14" s="6">
        <f t="shared" si="1"/>
        <v>269.60000000000002</v>
      </c>
    </row>
    <row r="15" spans="1:12" x14ac:dyDescent="0.25">
      <c r="A15" s="2">
        <v>10</v>
      </c>
      <c r="B15" s="3" t="s">
        <v>22</v>
      </c>
      <c r="C15" s="6">
        <v>319</v>
      </c>
      <c r="D15" s="9">
        <f t="shared" si="2"/>
        <v>41082.284722222226</v>
      </c>
      <c r="E15" s="9">
        <f t="shared" si="3"/>
        <v>41082.024305555555</v>
      </c>
      <c r="F15" s="9">
        <f t="shared" si="3"/>
        <v>41082.180555555555</v>
      </c>
      <c r="G15" s="10">
        <v>8.6805555554747116E-2</v>
      </c>
      <c r="H15" s="6">
        <f t="shared" si="4"/>
        <v>10.5</v>
      </c>
      <c r="I15" s="3">
        <v>5.04</v>
      </c>
      <c r="J15" s="6">
        <f t="shared" si="5"/>
        <v>76.899999999999977</v>
      </c>
      <c r="K15" s="4">
        <f t="shared" si="0"/>
        <v>0.22886904761904756</v>
      </c>
      <c r="L15" s="6">
        <f t="shared" si="1"/>
        <v>259.10000000000002</v>
      </c>
    </row>
    <row r="16" spans="1:12" x14ac:dyDescent="0.25">
      <c r="A16" s="2">
        <v>11</v>
      </c>
      <c r="B16" s="3" t="s">
        <v>23</v>
      </c>
      <c r="C16" s="6">
        <v>283.10000000000002</v>
      </c>
      <c r="D16" s="9">
        <f t="shared" si="2"/>
        <v>41082.600694444445</v>
      </c>
      <c r="E16" s="9">
        <f t="shared" si="3"/>
        <v>41082.340277777774</v>
      </c>
      <c r="F16" s="9">
        <f t="shared" si="3"/>
        <v>41082.496527777774</v>
      </c>
      <c r="G16" s="10">
        <v>0.31597222221898846</v>
      </c>
      <c r="H16" s="6">
        <f t="shared" si="4"/>
        <v>35.899999999999977</v>
      </c>
      <c r="I16" s="3">
        <v>4.7300000000000004</v>
      </c>
      <c r="J16" s="6">
        <f t="shared" si="5"/>
        <v>112.79999999999995</v>
      </c>
      <c r="K16" s="4">
        <f t="shared" si="0"/>
        <v>0.33571428571428558</v>
      </c>
      <c r="L16" s="6">
        <f t="shared" si="1"/>
        <v>223.20000000000005</v>
      </c>
    </row>
    <row r="17" spans="1:12" x14ac:dyDescent="0.25">
      <c r="A17" s="2">
        <v>12</v>
      </c>
      <c r="B17" s="3" t="s">
        <v>24</v>
      </c>
      <c r="C17" s="6">
        <v>269</v>
      </c>
      <c r="D17" s="9">
        <f t="shared" si="2"/>
        <v>41082.690972222226</v>
      </c>
      <c r="E17" s="9">
        <f t="shared" si="3"/>
        <v>41082.430555555555</v>
      </c>
      <c r="F17" s="9">
        <f t="shared" si="3"/>
        <v>41082.586805555555</v>
      </c>
      <c r="G17" s="10">
        <v>9.0277777781011537E-2</v>
      </c>
      <c r="H17" s="6">
        <f t="shared" si="4"/>
        <v>14.100000000000023</v>
      </c>
      <c r="I17" s="3">
        <v>6.51</v>
      </c>
      <c r="J17" s="6">
        <f t="shared" si="5"/>
        <v>126.89999999999998</v>
      </c>
      <c r="K17" s="4">
        <f t="shared" si="0"/>
        <v>0.37767857142857136</v>
      </c>
      <c r="L17" s="6">
        <f t="shared" si="1"/>
        <v>209.10000000000002</v>
      </c>
    </row>
    <row r="18" spans="1:12" x14ac:dyDescent="0.25">
      <c r="A18" s="2">
        <v>13</v>
      </c>
      <c r="B18" s="3" t="s">
        <v>25</v>
      </c>
      <c r="C18" s="6">
        <v>249.6</v>
      </c>
      <c r="D18" s="9">
        <f t="shared" si="2"/>
        <v>41082.843750000007</v>
      </c>
      <c r="E18" s="9">
        <f t="shared" si="3"/>
        <v>41082.583333333336</v>
      </c>
      <c r="F18" s="9">
        <f t="shared" si="3"/>
        <v>41082.739583333336</v>
      </c>
      <c r="G18" s="10">
        <v>0.15277777778101154</v>
      </c>
      <c r="H18" s="6">
        <f t="shared" si="4"/>
        <v>19.400000000000006</v>
      </c>
      <c r="I18" s="3">
        <v>5.29</v>
      </c>
      <c r="J18" s="6">
        <f t="shared" si="5"/>
        <v>146.29999999999998</v>
      </c>
      <c r="K18" s="4">
        <f t="shared" si="0"/>
        <v>0.43541666666666662</v>
      </c>
      <c r="L18" s="6">
        <f t="shared" si="1"/>
        <v>189.70000000000002</v>
      </c>
    </row>
    <row r="19" spans="1:12" x14ac:dyDescent="0.25">
      <c r="A19" s="2">
        <v>14</v>
      </c>
      <c r="B19" s="3" t="s">
        <v>26</v>
      </c>
      <c r="C19" s="6">
        <v>241.7</v>
      </c>
      <c r="D19" s="9">
        <f t="shared" si="2"/>
        <v>41082.920138888891</v>
      </c>
      <c r="E19" s="9">
        <f t="shared" si="3"/>
        <v>41082.659722222219</v>
      </c>
      <c r="F19" s="9">
        <f t="shared" si="3"/>
        <v>41082.815972222219</v>
      </c>
      <c r="G19" s="10">
        <v>7.6388888883229811E-2</v>
      </c>
      <c r="H19" s="6">
        <f t="shared" si="4"/>
        <v>7.9000000000000057</v>
      </c>
      <c r="I19" s="3">
        <v>4.3099999999999996</v>
      </c>
      <c r="J19" s="6">
        <f t="shared" si="5"/>
        <v>154.19999999999999</v>
      </c>
      <c r="K19" s="4">
        <f t="shared" si="0"/>
        <v>0.45892857142857141</v>
      </c>
      <c r="L19" s="6">
        <f t="shared" si="1"/>
        <v>181.8</v>
      </c>
    </row>
    <row r="20" spans="1:12" x14ac:dyDescent="0.25">
      <c r="A20" s="2">
        <v>15</v>
      </c>
      <c r="B20" s="3" t="s">
        <v>27</v>
      </c>
      <c r="C20" s="6">
        <v>233.1</v>
      </c>
      <c r="D20" s="9">
        <f t="shared" si="2"/>
        <v>41082.993055555562</v>
      </c>
      <c r="E20" s="9">
        <f t="shared" si="3"/>
        <v>41082.732638888891</v>
      </c>
      <c r="F20" s="9">
        <f t="shared" si="3"/>
        <v>41082.888888888891</v>
      </c>
      <c r="G20" s="10">
        <v>7.2916666671517305E-2</v>
      </c>
      <c r="H20" s="6">
        <f t="shared" si="4"/>
        <v>8.5999999999999943</v>
      </c>
      <c r="I20" s="3">
        <v>4.91</v>
      </c>
      <c r="J20" s="6">
        <f t="shared" si="5"/>
        <v>162.79999999999998</v>
      </c>
      <c r="K20" s="4">
        <f t="shared" si="0"/>
        <v>0.48452380952380947</v>
      </c>
      <c r="L20" s="6">
        <f t="shared" si="1"/>
        <v>173.20000000000002</v>
      </c>
    </row>
    <row r="21" spans="1:12" x14ac:dyDescent="0.25">
      <c r="A21" s="2">
        <v>16</v>
      </c>
      <c r="B21" s="3" t="s">
        <v>28</v>
      </c>
      <c r="C21" s="6">
        <v>210.3</v>
      </c>
      <c r="D21" s="9">
        <f t="shared" si="2"/>
        <v>41083.211805555562</v>
      </c>
      <c r="E21" s="9">
        <f t="shared" si="3"/>
        <v>41082.951388888891</v>
      </c>
      <c r="F21" s="9">
        <f t="shared" si="3"/>
        <v>41083.107638888891</v>
      </c>
      <c r="G21" s="10">
        <v>0.21875</v>
      </c>
      <c r="H21" s="6">
        <f t="shared" si="4"/>
        <v>22.799999999999983</v>
      </c>
      <c r="I21" s="3">
        <v>4.34</v>
      </c>
      <c r="J21" s="6">
        <f t="shared" si="5"/>
        <v>185.59999999999997</v>
      </c>
      <c r="K21" s="4">
        <f t="shared" si="0"/>
        <v>0.55238095238095231</v>
      </c>
      <c r="L21" s="6">
        <f t="shared" si="1"/>
        <v>150.40000000000003</v>
      </c>
    </row>
    <row r="22" spans="1:12" x14ac:dyDescent="0.25">
      <c r="A22" s="2">
        <v>17</v>
      </c>
      <c r="B22" s="3" t="s">
        <v>29</v>
      </c>
      <c r="C22" s="6">
        <v>200.2</v>
      </c>
      <c r="D22" s="9">
        <f t="shared" si="2"/>
        <v>41083.305555555562</v>
      </c>
      <c r="E22" s="9">
        <f t="shared" si="3"/>
        <v>41083.045138888891</v>
      </c>
      <c r="F22" s="9">
        <f t="shared" si="3"/>
        <v>41083.201388888891</v>
      </c>
      <c r="G22" s="10">
        <v>9.375E-2</v>
      </c>
      <c r="H22" s="6">
        <f t="shared" si="4"/>
        <v>10.100000000000023</v>
      </c>
      <c r="I22" s="3">
        <v>4.49</v>
      </c>
      <c r="J22" s="6">
        <f t="shared" si="5"/>
        <v>195.7</v>
      </c>
      <c r="K22" s="4">
        <f t="shared" si="0"/>
        <v>0.58244047619047612</v>
      </c>
      <c r="L22" s="6">
        <f t="shared" si="1"/>
        <v>140.30000000000001</v>
      </c>
    </row>
    <row r="23" spans="1:12" x14ac:dyDescent="0.25">
      <c r="A23" s="2">
        <v>18</v>
      </c>
      <c r="B23" s="3" t="s">
        <v>30</v>
      </c>
      <c r="C23" s="6">
        <v>182.5</v>
      </c>
      <c r="D23" s="9">
        <f t="shared" si="2"/>
        <v>41083.461805555562</v>
      </c>
      <c r="E23" s="9">
        <f t="shared" si="3"/>
        <v>41083.201388888891</v>
      </c>
      <c r="F23" s="9">
        <f t="shared" si="3"/>
        <v>41083.357638888891</v>
      </c>
      <c r="G23" s="10">
        <v>0.15625</v>
      </c>
      <c r="H23" s="6">
        <f t="shared" si="4"/>
        <v>17.699999999999989</v>
      </c>
      <c r="I23" s="3">
        <v>4.72</v>
      </c>
      <c r="J23" s="6">
        <f t="shared" si="5"/>
        <v>213.39999999999998</v>
      </c>
      <c r="K23" s="4">
        <f t="shared" si="0"/>
        <v>0.63511904761904758</v>
      </c>
      <c r="L23" s="6">
        <f t="shared" si="1"/>
        <v>122.60000000000002</v>
      </c>
    </row>
    <row r="24" spans="1:12" x14ac:dyDescent="0.25">
      <c r="A24" s="2">
        <v>19</v>
      </c>
      <c r="B24" s="3" t="s">
        <v>31</v>
      </c>
      <c r="C24" s="6">
        <v>144.6</v>
      </c>
      <c r="D24" s="9">
        <f t="shared" si="2"/>
        <v>41083.809027777781</v>
      </c>
      <c r="E24" s="9">
        <f t="shared" si="3"/>
        <v>41083.548611111109</v>
      </c>
      <c r="F24" s="9">
        <f t="shared" si="3"/>
        <v>41083.704861111109</v>
      </c>
      <c r="G24" s="10">
        <v>0.34722222221898846</v>
      </c>
      <c r="H24" s="6">
        <f t="shared" si="4"/>
        <v>37.900000000000006</v>
      </c>
      <c r="I24" s="3">
        <v>4.55</v>
      </c>
      <c r="J24" s="6">
        <f t="shared" si="5"/>
        <v>251.29999999999998</v>
      </c>
      <c r="K24" s="4">
        <f t="shared" si="0"/>
        <v>0.74791666666666656</v>
      </c>
      <c r="L24" s="6">
        <f t="shared" si="1"/>
        <v>84.700000000000017</v>
      </c>
    </row>
    <row r="25" spans="1:12" x14ac:dyDescent="0.25">
      <c r="A25" s="2">
        <v>20</v>
      </c>
      <c r="B25" s="3" t="s">
        <v>32</v>
      </c>
      <c r="C25" s="6">
        <v>134.69999999999999</v>
      </c>
      <c r="D25" s="9">
        <f t="shared" si="2"/>
        <v>41083.909722222226</v>
      </c>
      <c r="E25" s="9">
        <f t="shared" si="3"/>
        <v>41083.649305555555</v>
      </c>
      <c r="F25" s="9">
        <f t="shared" si="3"/>
        <v>41083.805555555555</v>
      </c>
      <c r="G25" s="10">
        <v>0.10069444444525288</v>
      </c>
      <c r="H25" s="6">
        <f t="shared" si="4"/>
        <v>9.9000000000000057</v>
      </c>
      <c r="I25" s="3">
        <v>4.0999999999999996</v>
      </c>
      <c r="J25" s="6">
        <f t="shared" si="5"/>
        <v>261.2</v>
      </c>
      <c r="K25" s="4">
        <f t="shared" si="0"/>
        <v>0.77738095238095239</v>
      </c>
      <c r="L25" s="6">
        <f t="shared" si="1"/>
        <v>74.800000000000011</v>
      </c>
    </row>
    <row r="26" spans="1:12" x14ac:dyDescent="0.25">
      <c r="A26" s="2">
        <v>21</v>
      </c>
      <c r="B26" s="3"/>
      <c r="C26" s="6">
        <v>109</v>
      </c>
      <c r="D26" s="9">
        <f t="shared" si="2"/>
        <v>41084.107638888891</v>
      </c>
      <c r="E26" s="9">
        <f t="shared" si="3"/>
        <v>41083.847222222219</v>
      </c>
      <c r="F26" s="9">
        <f t="shared" si="3"/>
        <v>41084.003472222219</v>
      </c>
      <c r="G26" s="10">
        <v>0.19791666666424135</v>
      </c>
      <c r="H26" s="6">
        <f t="shared" si="4"/>
        <v>25.699999999999989</v>
      </c>
      <c r="I26" s="3">
        <v>5.41</v>
      </c>
      <c r="J26" s="6">
        <f t="shared" si="5"/>
        <v>286.89999999999998</v>
      </c>
      <c r="K26" s="4">
        <f t="shared" si="0"/>
        <v>0.85386904761904758</v>
      </c>
      <c r="L26" s="6">
        <f t="shared" si="1"/>
        <v>49.100000000000023</v>
      </c>
    </row>
    <row r="27" spans="1:12" x14ac:dyDescent="0.25">
      <c r="A27" s="2">
        <v>22</v>
      </c>
      <c r="B27" s="3" t="s">
        <v>33</v>
      </c>
      <c r="C27" s="6">
        <v>91.7</v>
      </c>
      <c r="D27" s="9">
        <f t="shared" si="2"/>
        <v>41084.274305555562</v>
      </c>
      <c r="E27" s="9">
        <f t="shared" si="3"/>
        <v>41084.013888888891</v>
      </c>
      <c r="F27" s="9">
        <f t="shared" si="3"/>
        <v>41084.170138888891</v>
      </c>
      <c r="G27" s="10">
        <v>0.16666666667151731</v>
      </c>
      <c r="H27" s="6">
        <f t="shared" si="4"/>
        <v>17.299999999999997</v>
      </c>
      <c r="I27" s="3">
        <v>4.33</v>
      </c>
      <c r="J27" s="6">
        <f t="shared" si="5"/>
        <v>304.2</v>
      </c>
      <c r="K27" s="4">
        <f t="shared" si="0"/>
        <v>0.90535714285714286</v>
      </c>
      <c r="L27" s="6">
        <f t="shared" si="1"/>
        <v>31.800000000000011</v>
      </c>
    </row>
    <row r="28" spans="1:12" x14ac:dyDescent="0.25">
      <c r="A28" s="2">
        <v>23</v>
      </c>
      <c r="B28" s="3" t="s">
        <v>34</v>
      </c>
      <c r="C28" s="6">
        <v>84.4</v>
      </c>
      <c r="D28" s="9">
        <f t="shared" si="2"/>
        <v>41084.329861111117</v>
      </c>
      <c r="E28" s="9">
        <f t="shared" si="3"/>
        <v>41084.069444444445</v>
      </c>
      <c r="F28" s="9">
        <f t="shared" si="3"/>
        <v>41084.225694444445</v>
      </c>
      <c r="G28" s="10">
        <v>5.5555555554747116E-2</v>
      </c>
      <c r="H28" s="6">
        <f t="shared" si="4"/>
        <v>7.2999999999999972</v>
      </c>
      <c r="I28" s="3">
        <v>5.48</v>
      </c>
      <c r="J28" s="6">
        <f t="shared" si="5"/>
        <v>311.5</v>
      </c>
      <c r="K28" s="4">
        <f t="shared" si="0"/>
        <v>0.92708333333333337</v>
      </c>
      <c r="L28" s="6">
        <f t="shared" si="1"/>
        <v>24.5</v>
      </c>
    </row>
    <row r="29" spans="1:12" x14ac:dyDescent="0.25">
      <c r="A29" s="2">
        <v>24</v>
      </c>
      <c r="B29" s="3" t="s">
        <v>35</v>
      </c>
      <c r="C29" s="6">
        <v>71.400000000000006</v>
      </c>
      <c r="D29" s="9">
        <f t="shared" si="2"/>
        <v>41084.420138888891</v>
      </c>
      <c r="E29" s="9">
        <f t="shared" si="3"/>
        <v>41084.159722222219</v>
      </c>
      <c r="F29" s="9">
        <f t="shared" si="3"/>
        <v>41084.315972222219</v>
      </c>
      <c r="G29" s="10">
        <v>9.0277777773735579E-2</v>
      </c>
      <c r="H29" s="6">
        <f t="shared" si="4"/>
        <v>13</v>
      </c>
      <c r="I29" s="3">
        <v>6</v>
      </c>
      <c r="J29" s="6">
        <f t="shared" si="5"/>
        <v>324.5</v>
      </c>
      <c r="K29" s="4">
        <f t="shared" si="0"/>
        <v>0.96577380952380953</v>
      </c>
      <c r="L29" s="6">
        <f t="shared" si="1"/>
        <v>11.5</v>
      </c>
    </row>
    <row r="30" spans="1:12" x14ac:dyDescent="0.25">
      <c r="A30" s="2">
        <v>25</v>
      </c>
      <c r="B30" s="3" t="s">
        <v>36</v>
      </c>
      <c r="C30" s="6">
        <v>62.2</v>
      </c>
      <c r="D30" s="9">
        <f t="shared" si="2"/>
        <v>41084.503472222226</v>
      </c>
      <c r="E30" s="9">
        <f t="shared" si="3"/>
        <v>41084.243055555555</v>
      </c>
      <c r="F30" s="9">
        <f t="shared" si="3"/>
        <v>41084.399305555555</v>
      </c>
      <c r="G30" s="10">
        <v>8.3333333335758653E-2</v>
      </c>
      <c r="H30" s="6">
        <f t="shared" si="4"/>
        <v>9.2000000000000028</v>
      </c>
      <c r="I30" s="3">
        <v>4.5999999999999996</v>
      </c>
      <c r="J30" s="6">
        <f t="shared" si="5"/>
        <v>333.7</v>
      </c>
      <c r="K30" s="4">
        <f t="shared" si="0"/>
        <v>0.99315476190476182</v>
      </c>
      <c r="L30" s="6">
        <f t="shared" si="1"/>
        <v>2.3000000000000114</v>
      </c>
    </row>
    <row r="31" spans="1:12" x14ac:dyDescent="0.25">
      <c r="A31" s="2">
        <v>26</v>
      </c>
      <c r="B31" s="3" t="s">
        <v>37</v>
      </c>
      <c r="C31" s="6">
        <v>59.9</v>
      </c>
      <c r="D31" s="9">
        <f t="shared" si="2"/>
        <v>41084.513888888891</v>
      </c>
      <c r="E31" s="9">
        <f t="shared" si="3"/>
        <v>41084.253472222219</v>
      </c>
      <c r="F31" s="9">
        <f t="shared" si="3"/>
        <v>41084.409722222219</v>
      </c>
      <c r="G31" s="10">
        <v>1.0416666664241347E-2</v>
      </c>
      <c r="H31" s="6">
        <f t="shared" si="4"/>
        <v>2.3000000000000043</v>
      </c>
      <c r="I31" s="3">
        <v>9.1999999999999993</v>
      </c>
      <c r="J31" s="6">
        <f t="shared" si="5"/>
        <v>336</v>
      </c>
      <c r="K31" s="4">
        <f t="shared" si="0"/>
        <v>1</v>
      </c>
      <c r="L31" s="6">
        <f t="shared" si="1"/>
        <v>0</v>
      </c>
    </row>
  </sheetData>
  <mergeCells count="7">
    <mergeCell ref="A4:A5"/>
    <mergeCell ref="B4:B5"/>
    <mergeCell ref="C4:C5"/>
    <mergeCell ref="D4:D5"/>
    <mergeCell ref="H4:H5"/>
    <mergeCell ref="E4:E5"/>
    <mergeCell ref="F4:F5"/>
  </mergeCells>
  <pageMargins left="0.7" right="0.7" top="0.78740157499999996" bottom="0.78740157499999996" header="0.3" footer="0.3"/>
  <pageSetup paperSize="9" scale="61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workbookViewId="0">
      <selection activeCell="C21" sqref="C21"/>
    </sheetView>
  </sheetViews>
  <sheetFormatPr defaultRowHeight="15" x14ac:dyDescent="0.25"/>
  <cols>
    <col min="1" max="1" width="20" style="15" customWidth="1"/>
    <col min="2" max="2" width="30.42578125" style="15" customWidth="1"/>
    <col min="3" max="3" width="18.28515625" style="15" customWidth="1"/>
    <col min="4" max="4" width="19.28515625" style="15" customWidth="1"/>
    <col min="5" max="5" width="12.5703125" style="15" customWidth="1"/>
    <col min="6" max="6" width="10.28515625" style="15" bestFit="1" customWidth="1"/>
    <col min="7" max="9" width="9.140625" style="15"/>
    <col min="10" max="10" width="15" style="15" bestFit="1" customWidth="1"/>
    <col min="11" max="11" width="14.42578125" style="15" bestFit="1" customWidth="1"/>
    <col min="12" max="12" width="12.85546875" style="15" bestFit="1" customWidth="1"/>
    <col min="13" max="16384" width="9.140625" style="15"/>
  </cols>
  <sheetData>
    <row r="1" spans="1:12" ht="15.75" thickBot="1" x14ac:dyDescent="0.3"/>
    <row r="2" spans="1:12" ht="15.75" thickBot="1" x14ac:dyDescent="0.3">
      <c r="B2" s="124" t="s">
        <v>46</v>
      </c>
      <c r="C2" s="125"/>
      <c r="D2" s="126"/>
      <c r="E2" s="127" t="s">
        <v>47</v>
      </c>
      <c r="F2" s="128"/>
      <c r="G2" s="15" t="s">
        <v>48</v>
      </c>
      <c r="H2" s="129" t="s">
        <v>49</v>
      </c>
      <c r="I2" s="129"/>
      <c r="J2" s="15" t="s">
        <v>50</v>
      </c>
    </row>
    <row r="3" spans="1:12" x14ac:dyDescent="0.25">
      <c r="A3" s="16"/>
      <c r="B3" s="17" t="s">
        <v>51</v>
      </c>
      <c r="C3" s="18" t="s">
        <v>52</v>
      </c>
      <c r="D3" s="19" t="s">
        <v>53</v>
      </c>
      <c r="E3" s="20" t="s">
        <v>54</v>
      </c>
      <c r="F3" s="21" t="s">
        <v>55</v>
      </c>
      <c r="G3" s="22" t="s">
        <v>56</v>
      </c>
      <c r="H3" s="22" t="s">
        <v>57</v>
      </c>
      <c r="I3" s="22" t="s">
        <v>56</v>
      </c>
      <c r="J3" s="22" t="s">
        <v>58</v>
      </c>
      <c r="K3" s="22" t="s">
        <v>59</v>
      </c>
      <c r="L3" s="22" t="s">
        <v>60</v>
      </c>
    </row>
    <row r="4" spans="1:12" x14ac:dyDescent="0.25">
      <c r="A4" s="16" t="s">
        <v>61</v>
      </c>
      <c r="B4" s="23" t="s">
        <v>62</v>
      </c>
      <c r="C4" s="24" t="s">
        <v>62</v>
      </c>
      <c r="D4" s="25" t="s">
        <v>62</v>
      </c>
      <c r="E4" s="23" t="s">
        <v>63</v>
      </c>
      <c r="F4" s="26" t="s">
        <v>63</v>
      </c>
      <c r="G4" s="27" t="s">
        <v>63</v>
      </c>
      <c r="H4" s="27" t="s">
        <v>63</v>
      </c>
      <c r="I4" s="27" t="s">
        <v>63</v>
      </c>
      <c r="J4" s="27" t="s">
        <v>64</v>
      </c>
      <c r="K4" s="27" t="s">
        <v>65</v>
      </c>
      <c r="L4" s="27" t="s">
        <v>64</v>
      </c>
    </row>
    <row r="5" spans="1:12" x14ac:dyDescent="0.25">
      <c r="A5" s="16" t="s">
        <v>66</v>
      </c>
      <c r="B5" s="28" t="s">
        <v>67</v>
      </c>
      <c r="C5" s="29" t="s">
        <v>68</v>
      </c>
      <c r="D5" s="16" t="s">
        <v>69</v>
      </c>
      <c r="E5" s="30" t="s">
        <v>70</v>
      </c>
      <c r="F5" s="31" t="s">
        <v>71</v>
      </c>
      <c r="G5" s="32" t="s">
        <v>72</v>
      </c>
      <c r="H5" s="32" t="s">
        <v>70</v>
      </c>
      <c r="I5" s="32" t="s">
        <v>73</v>
      </c>
      <c r="J5" s="32" t="s">
        <v>74</v>
      </c>
      <c r="K5" s="32" t="s">
        <v>74</v>
      </c>
      <c r="L5" s="32" t="s">
        <v>75</v>
      </c>
    </row>
    <row r="6" spans="1:12" x14ac:dyDescent="0.25">
      <c r="A6" s="16" t="s">
        <v>76</v>
      </c>
      <c r="B6" s="28" t="s">
        <v>77</v>
      </c>
      <c r="C6" s="29" t="s">
        <v>78</v>
      </c>
      <c r="D6" s="16" t="s">
        <v>79</v>
      </c>
      <c r="E6" s="28" t="s">
        <v>80</v>
      </c>
      <c r="F6" s="33" t="s">
        <v>81</v>
      </c>
      <c r="G6" s="34" t="s">
        <v>82</v>
      </c>
      <c r="H6" s="34" t="s">
        <v>80</v>
      </c>
      <c r="I6" s="34" t="s">
        <v>83</v>
      </c>
      <c r="J6" s="34" t="s">
        <v>84</v>
      </c>
      <c r="K6" s="34" t="s">
        <v>84</v>
      </c>
      <c r="L6" s="34" t="s">
        <v>85</v>
      </c>
    </row>
    <row r="7" spans="1:12" x14ac:dyDescent="0.25">
      <c r="A7" s="16" t="s">
        <v>86</v>
      </c>
      <c r="B7" s="28" t="s">
        <v>87</v>
      </c>
      <c r="C7" s="29" t="s">
        <v>78</v>
      </c>
      <c r="D7" s="16" t="s">
        <v>88</v>
      </c>
      <c r="E7" s="28"/>
      <c r="F7" s="33"/>
    </row>
    <row r="8" spans="1:12" x14ac:dyDescent="0.25">
      <c r="A8" s="16" t="s">
        <v>89</v>
      </c>
      <c r="B8" s="28" t="s">
        <v>90</v>
      </c>
      <c r="C8" s="29" t="s">
        <v>91</v>
      </c>
      <c r="D8" s="16" t="s">
        <v>92</v>
      </c>
      <c r="E8" s="28"/>
      <c r="F8" s="33"/>
    </row>
    <row r="9" spans="1:12" x14ac:dyDescent="0.25">
      <c r="A9" s="16" t="s">
        <v>93</v>
      </c>
      <c r="B9" s="28" t="s">
        <v>94</v>
      </c>
      <c r="C9" s="29" t="s">
        <v>95</v>
      </c>
      <c r="D9" s="16" t="s">
        <v>95</v>
      </c>
      <c r="E9" s="28"/>
      <c r="F9" s="33"/>
    </row>
    <row r="10" spans="1:12" x14ac:dyDescent="0.25">
      <c r="A10" s="16" t="s">
        <v>96</v>
      </c>
      <c r="B10" s="28" t="s">
        <v>97</v>
      </c>
      <c r="C10" s="29" t="s">
        <v>98</v>
      </c>
      <c r="D10" s="16" t="s">
        <v>99</v>
      </c>
      <c r="E10" s="30" t="s">
        <v>100</v>
      </c>
      <c r="F10" s="31" t="s">
        <v>101</v>
      </c>
      <c r="G10" s="32" t="s">
        <v>102</v>
      </c>
      <c r="H10" s="32" t="s">
        <v>103</v>
      </c>
      <c r="I10" s="32" t="s">
        <v>104</v>
      </c>
      <c r="J10" s="32" t="s">
        <v>105</v>
      </c>
      <c r="K10" s="32" t="s">
        <v>106</v>
      </c>
      <c r="L10" s="32" t="s">
        <v>102</v>
      </c>
    </row>
    <row r="11" spans="1:12" ht="15.75" thickBot="1" x14ac:dyDescent="0.3">
      <c r="A11" s="16" t="s">
        <v>107</v>
      </c>
      <c r="B11" s="35" t="s">
        <v>108</v>
      </c>
      <c r="C11" s="36" t="s">
        <v>109</v>
      </c>
      <c r="D11" s="37" t="s">
        <v>110</v>
      </c>
      <c r="E11" s="35" t="s">
        <v>111</v>
      </c>
      <c r="F11" s="38" t="s">
        <v>112</v>
      </c>
      <c r="G11" s="34"/>
      <c r="H11" s="34"/>
      <c r="I11" s="34" t="s">
        <v>113</v>
      </c>
      <c r="J11" s="34"/>
    </row>
    <row r="12" spans="1:12" x14ac:dyDescent="0.25">
      <c r="A12" s="39" t="s">
        <v>114</v>
      </c>
      <c r="C12" s="15" t="s">
        <v>115</v>
      </c>
      <c r="E12" s="15" t="s">
        <v>116</v>
      </c>
      <c r="K12" s="15" t="s">
        <v>117</v>
      </c>
      <c r="L12" s="15" t="s">
        <v>118</v>
      </c>
    </row>
    <row r="13" spans="1:12" x14ac:dyDescent="0.25">
      <c r="K13" s="15" t="s">
        <v>119</v>
      </c>
    </row>
  </sheetData>
  <mergeCells count="3">
    <mergeCell ref="B2:D2"/>
    <mergeCell ref="E2:F2"/>
    <mergeCell ref="H2:I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1"/>
  <sheetViews>
    <sheetView workbookViewId="0">
      <pane xSplit="2" ySplit="4" topLeftCell="C5" activePane="bottomRight" state="frozenSplit"/>
      <selection activeCell="E1" sqref="A1:XFD1"/>
      <selection pane="topRight" activeCell="C1" sqref="C1"/>
      <selection pane="bottomLeft"/>
      <selection pane="bottomRight" activeCell="E32" sqref="E32"/>
    </sheetView>
  </sheetViews>
  <sheetFormatPr defaultRowHeight="15" x14ac:dyDescent="0.25"/>
  <cols>
    <col min="1" max="1" width="4.140625" bestFit="1" customWidth="1"/>
    <col min="2" max="2" width="38.5703125" bestFit="1" customWidth="1"/>
    <col min="4" max="4" width="25.28515625" bestFit="1" customWidth="1"/>
    <col min="5" max="5" width="33.140625" style="47" customWidth="1"/>
    <col min="6" max="6" width="14.5703125" bestFit="1" customWidth="1"/>
    <col min="7" max="7" width="13.7109375" bestFit="1" customWidth="1"/>
    <col min="8" max="8" width="10.5703125" customWidth="1"/>
    <col min="9" max="9" width="10.7109375" bestFit="1" customWidth="1"/>
    <col min="10" max="10" width="11.85546875" bestFit="1" customWidth="1"/>
  </cols>
  <sheetData>
    <row r="1" spans="1:11" x14ac:dyDescent="0.25">
      <c r="A1" s="119" t="s">
        <v>155</v>
      </c>
    </row>
    <row r="2" spans="1:11" ht="15.75" thickBot="1" x14ac:dyDescent="0.3"/>
    <row r="3" spans="1:11" ht="29.25" x14ac:dyDescent="0.25">
      <c r="A3" s="130" t="s">
        <v>0</v>
      </c>
      <c r="B3" s="132" t="s">
        <v>135</v>
      </c>
      <c r="C3" s="134" t="s">
        <v>2</v>
      </c>
      <c r="D3" s="136" t="s">
        <v>132</v>
      </c>
      <c r="E3" s="53"/>
      <c r="F3" s="118" t="s">
        <v>152</v>
      </c>
      <c r="G3" s="77" t="s">
        <v>134</v>
      </c>
      <c r="H3" s="122" t="s">
        <v>146</v>
      </c>
      <c r="I3" s="54" t="s">
        <v>9</v>
      </c>
      <c r="J3" s="54" t="s">
        <v>11</v>
      </c>
      <c r="K3" s="61" t="s">
        <v>12</v>
      </c>
    </row>
    <row r="4" spans="1:11" ht="30" thickBot="1" x14ac:dyDescent="0.3">
      <c r="A4" s="131"/>
      <c r="B4" s="133"/>
      <c r="C4" s="135"/>
      <c r="D4" s="137"/>
      <c r="E4" s="100" t="s">
        <v>136</v>
      </c>
      <c r="F4" s="101" t="s">
        <v>133</v>
      </c>
      <c r="G4" s="102" t="s">
        <v>8</v>
      </c>
      <c r="H4" s="123"/>
      <c r="I4" s="103" t="s">
        <v>10</v>
      </c>
      <c r="J4" s="103" t="s">
        <v>10</v>
      </c>
      <c r="K4" s="102" t="s">
        <v>13</v>
      </c>
    </row>
    <row r="5" spans="1:11" x14ac:dyDescent="0.25">
      <c r="A5" s="91">
        <v>1</v>
      </c>
      <c r="B5" s="92" t="s">
        <v>14</v>
      </c>
      <c r="C5" s="93">
        <v>395.9</v>
      </c>
      <c r="D5" s="94">
        <v>41081.482638888891</v>
      </c>
      <c r="E5" s="95"/>
      <c r="F5" s="92"/>
      <c r="G5" s="96" t="s">
        <v>15</v>
      </c>
      <c r="H5" s="97">
        <v>0</v>
      </c>
      <c r="I5" s="98">
        <v>0</v>
      </c>
      <c r="J5" s="99">
        <f>I5/$I$30</f>
        <v>0</v>
      </c>
      <c r="K5" s="93">
        <f>$I$30-I5</f>
        <v>336</v>
      </c>
    </row>
    <row r="6" spans="1:11" x14ac:dyDescent="0.25">
      <c r="A6" s="65">
        <v>2</v>
      </c>
      <c r="B6" s="3" t="s">
        <v>16</v>
      </c>
      <c r="C6" s="56">
        <v>390</v>
      </c>
      <c r="D6" s="55">
        <v>41081.513888888891</v>
      </c>
      <c r="E6" s="46" t="s">
        <v>140</v>
      </c>
      <c r="F6" s="10">
        <f>D6-D5</f>
        <v>3.125E-2</v>
      </c>
      <c r="G6" s="78">
        <f>H6/((DAY(F6)*24)+HOUR(F6)+(MINUTE(F6)/60))</f>
        <v>7.8666666666666361</v>
      </c>
      <c r="H6" s="63">
        <f t="shared" ref="H6:H30" si="0">C5-C6</f>
        <v>5.8999999999999773</v>
      </c>
      <c r="I6" s="50">
        <f t="shared" ref="I6:I30" si="1">I5+H6</f>
        <v>5.8999999999999773</v>
      </c>
      <c r="J6" s="4">
        <f t="shared" ref="J6:J30" si="2">I6/$I$30</f>
        <v>1.755952380952374E-2</v>
      </c>
      <c r="K6" s="56">
        <f t="shared" ref="K6:K30" si="3">$I$30-I6</f>
        <v>330.1</v>
      </c>
    </row>
    <row r="7" spans="1:11" x14ac:dyDescent="0.25">
      <c r="A7" s="65">
        <v>3</v>
      </c>
      <c r="B7" s="3" t="s">
        <v>17</v>
      </c>
      <c r="C7" s="56">
        <v>383.2</v>
      </c>
      <c r="D7" s="55">
        <v>41081.548611111109</v>
      </c>
      <c r="E7" s="46"/>
      <c r="F7" s="10">
        <f>D7-D6</f>
        <v>3.4722222218988463E-2</v>
      </c>
      <c r="G7" s="78">
        <f t="shared" ref="G7:G29" si="4">H7/((DAY(F7)*24)+HOUR(F7)+(MINUTE(F7)/60))</f>
        <v>8.1600000000000126</v>
      </c>
      <c r="H7" s="63">
        <f t="shared" si="0"/>
        <v>6.8000000000000114</v>
      </c>
      <c r="I7" s="50">
        <f t="shared" si="1"/>
        <v>12.699999999999989</v>
      </c>
      <c r="J7" s="4">
        <f t="shared" si="2"/>
        <v>3.779761904761901E-2</v>
      </c>
      <c r="K7" s="56">
        <f t="shared" si="3"/>
        <v>323.3</v>
      </c>
    </row>
    <row r="8" spans="1:11" x14ac:dyDescent="0.25">
      <c r="A8" s="65">
        <v>4</v>
      </c>
      <c r="B8" s="3"/>
      <c r="C8" s="56">
        <v>367</v>
      </c>
      <c r="D8" s="55">
        <v>41081.621527777781</v>
      </c>
      <c r="E8" s="46"/>
      <c r="F8" s="10">
        <f t="shared" ref="F8:F30" si="5">D8-D7</f>
        <v>7.2916666671517305E-2</v>
      </c>
      <c r="G8" s="78">
        <f t="shared" si="4"/>
        <v>9.2571428571428509</v>
      </c>
      <c r="H8" s="63">
        <f t="shared" si="0"/>
        <v>16.199999999999989</v>
      </c>
      <c r="I8" s="50">
        <f t="shared" si="1"/>
        <v>28.899999999999977</v>
      </c>
      <c r="J8" s="4">
        <f t="shared" si="2"/>
        <v>8.6011904761904692E-2</v>
      </c>
      <c r="K8" s="56">
        <f t="shared" si="3"/>
        <v>307.10000000000002</v>
      </c>
    </row>
    <row r="9" spans="1:11" x14ac:dyDescent="0.25">
      <c r="A9" s="65">
        <v>5</v>
      </c>
      <c r="B9" s="3" t="s">
        <v>18</v>
      </c>
      <c r="C9" s="56">
        <v>363.7</v>
      </c>
      <c r="D9" s="55">
        <v>41081.638888888891</v>
      </c>
      <c r="E9" s="46"/>
      <c r="F9" s="10">
        <f t="shared" si="5"/>
        <v>1.7361111109494232E-2</v>
      </c>
      <c r="G9" s="78">
        <f t="shared" si="4"/>
        <v>7.9200000000000266</v>
      </c>
      <c r="H9" s="63">
        <f t="shared" si="0"/>
        <v>3.3000000000000114</v>
      </c>
      <c r="I9" s="50">
        <f t="shared" si="1"/>
        <v>32.199999999999989</v>
      </c>
      <c r="J9" s="4">
        <f t="shared" si="2"/>
        <v>9.5833333333333298E-2</v>
      </c>
      <c r="K9" s="56">
        <f t="shared" si="3"/>
        <v>303.8</v>
      </c>
    </row>
    <row r="10" spans="1:11" x14ac:dyDescent="0.25">
      <c r="A10" s="65">
        <v>6</v>
      </c>
      <c r="B10" s="3" t="s">
        <v>19</v>
      </c>
      <c r="C10" s="56">
        <v>356.6</v>
      </c>
      <c r="D10" s="55">
        <v>41081.692361111112</v>
      </c>
      <c r="E10" s="46"/>
      <c r="F10" s="10">
        <f t="shared" si="5"/>
        <v>5.3472222221898846E-2</v>
      </c>
      <c r="G10" s="78">
        <f t="shared" si="4"/>
        <v>5.5324675324675061</v>
      </c>
      <c r="H10" s="63">
        <f t="shared" si="0"/>
        <v>7.0999999999999659</v>
      </c>
      <c r="I10" s="50">
        <f t="shared" si="1"/>
        <v>39.299999999999955</v>
      </c>
      <c r="J10" s="4">
        <f t="shared" si="2"/>
        <v>0.11696428571428558</v>
      </c>
      <c r="K10" s="56">
        <f t="shared" si="3"/>
        <v>296.70000000000005</v>
      </c>
    </row>
    <row r="11" spans="1:11" x14ac:dyDescent="0.25">
      <c r="A11" s="65">
        <v>7</v>
      </c>
      <c r="B11" s="3" t="s">
        <v>20</v>
      </c>
      <c r="C11" s="56">
        <v>337.5</v>
      </c>
      <c r="D11" s="55">
        <v>41081.827777777777</v>
      </c>
      <c r="E11" s="46"/>
      <c r="F11" s="10">
        <f t="shared" si="5"/>
        <v>0.13541666666424135</v>
      </c>
      <c r="G11" s="78">
        <f t="shared" si="4"/>
        <v>5.8769230769230836</v>
      </c>
      <c r="H11" s="63">
        <f t="shared" si="0"/>
        <v>19.100000000000023</v>
      </c>
      <c r="I11" s="50">
        <f t="shared" si="1"/>
        <v>58.399999999999977</v>
      </c>
      <c r="J11" s="4">
        <f t="shared" si="2"/>
        <v>0.17380952380952375</v>
      </c>
      <c r="K11" s="56">
        <f t="shared" si="3"/>
        <v>277.60000000000002</v>
      </c>
    </row>
    <row r="12" spans="1:11" x14ac:dyDescent="0.25">
      <c r="A12" s="65">
        <v>8</v>
      </c>
      <c r="B12" s="3"/>
      <c r="C12" s="56">
        <v>333</v>
      </c>
      <c r="D12" s="55">
        <v>41081.868055555555</v>
      </c>
      <c r="E12" s="46" t="s">
        <v>141</v>
      </c>
      <c r="F12" s="10">
        <f t="shared" si="5"/>
        <v>4.0277777778101154E-2</v>
      </c>
      <c r="G12" s="78">
        <f t="shared" si="4"/>
        <v>4.6551724137931032</v>
      </c>
      <c r="H12" s="63">
        <f t="shared" si="0"/>
        <v>4.5</v>
      </c>
      <c r="I12" s="50">
        <f t="shared" si="1"/>
        <v>62.899999999999977</v>
      </c>
      <c r="J12" s="4">
        <f t="shared" si="2"/>
        <v>0.1872023809523809</v>
      </c>
      <c r="K12" s="56">
        <f t="shared" si="3"/>
        <v>273.10000000000002</v>
      </c>
    </row>
    <row r="13" spans="1:11" x14ac:dyDescent="0.25">
      <c r="A13" s="65">
        <v>9</v>
      </c>
      <c r="B13" s="3" t="s">
        <v>21</v>
      </c>
      <c r="C13" s="56">
        <v>329.5</v>
      </c>
      <c r="D13" s="55">
        <v>41081.888888888891</v>
      </c>
      <c r="E13" s="46" t="s">
        <v>142</v>
      </c>
      <c r="F13" s="10">
        <f t="shared" si="5"/>
        <v>2.0833333335758653E-2</v>
      </c>
      <c r="G13" s="78">
        <f t="shared" si="4"/>
        <v>7</v>
      </c>
      <c r="H13" s="63">
        <f t="shared" si="0"/>
        <v>3.5</v>
      </c>
      <c r="I13" s="50">
        <f t="shared" si="1"/>
        <v>66.399999999999977</v>
      </c>
      <c r="J13" s="4">
        <f t="shared" si="2"/>
        <v>0.19761904761904756</v>
      </c>
      <c r="K13" s="56">
        <f t="shared" si="3"/>
        <v>269.60000000000002</v>
      </c>
    </row>
    <row r="14" spans="1:11" x14ac:dyDescent="0.25">
      <c r="A14" s="65">
        <v>10</v>
      </c>
      <c r="B14" s="3" t="s">
        <v>22</v>
      </c>
      <c r="C14" s="56">
        <v>319</v>
      </c>
      <c r="D14" s="55">
        <v>41081.973611111112</v>
      </c>
      <c r="E14" s="46"/>
      <c r="F14" s="10">
        <f t="shared" si="5"/>
        <v>8.4722222221898846E-2</v>
      </c>
      <c r="G14" s="78">
        <f t="shared" si="4"/>
        <v>5.1639344262295088</v>
      </c>
      <c r="H14" s="63">
        <f t="shared" si="0"/>
        <v>10.5</v>
      </c>
      <c r="I14" s="50">
        <f t="shared" si="1"/>
        <v>76.899999999999977</v>
      </c>
      <c r="J14" s="4">
        <f t="shared" si="2"/>
        <v>0.22886904761904756</v>
      </c>
      <c r="K14" s="56">
        <f t="shared" si="3"/>
        <v>259.10000000000002</v>
      </c>
    </row>
    <row r="15" spans="1:11" x14ac:dyDescent="0.25">
      <c r="A15" s="65">
        <v>11</v>
      </c>
      <c r="B15" s="3" t="s">
        <v>23</v>
      </c>
      <c r="C15" s="56">
        <v>283.10000000000002</v>
      </c>
      <c r="D15" s="55">
        <v>41082.21597222222</v>
      </c>
      <c r="E15" s="46" t="s">
        <v>147</v>
      </c>
      <c r="F15" s="10">
        <f t="shared" si="5"/>
        <v>0.24236111110803904</v>
      </c>
      <c r="G15" s="78">
        <f t="shared" si="4"/>
        <v>6.1719197707736351</v>
      </c>
      <c r="H15" s="63">
        <f t="shared" si="0"/>
        <v>35.899999999999977</v>
      </c>
      <c r="I15" s="50">
        <f t="shared" si="1"/>
        <v>112.79999999999995</v>
      </c>
      <c r="J15" s="4">
        <f t="shared" si="2"/>
        <v>0.33571428571428558</v>
      </c>
      <c r="K15" s="56">
        <f t="shared" si="3"/>
        <v>223.20000000000005</v>
      </c>
    </row>
    <row r="16" spans="1:11" x14ac:dyDescent="0.25">
      <c r="A16" s="65">
        <v>12</v>
      </c>
      <c r="B16" s="3" t="s">
        <v>24</v>
      </c>
      <c r="C16" s="56">
        <v>269</v>
      </c>
      <c r="D16" s="55">
        <v>41082.294444444444</v>
      </c>
      <c r="E16" s="46" t="s">
        <v>137</v>
      </c>
      <c r="F16" s="10">
        <f t="shared" si="5"/>
        <v>7.8472222223354038E-2</v>
      </c>
      <c r="G16" s="78">
        <f t="shared" si="4"/>
        <v>7.4867256637168262</v>
      </c>
      <c r="H16" s="63">
        <f t="shared" si="0"/>
        <v>14.100000000000023</v>
      </c>
      <c r="I16" s="50">
        <f t="shared" si="1"/>
        <v>126.89999999999998</v>
      </c>
      <c r="J16" s="4">
        <f t="shared" si="2"/>
        <v>0.37767857142857136</v>
      </c>
      <c r="K16" s="56">
        <f t="shared" si="3"/>
        <v>209.10000000000002</v>
      </c>
    </row>
    <row r="17" spans="1:11" x14ac:dyDescent="0.25">
      <c r="A17" s="65">
        <v>13</v>
      </c>
      <c r="B17" s="3" t="s">
        <v>25</v>
      </c>
      <c r="C17" s="56">
        <v>249.6</v>
      </c>
      <c r="D17" s="55">
        <v>41082.402777777781</v>
      </c>
      <c r="E17" s="46"/>
      <c r="F17" s="10">
        <f t="shared" si="5"/>
        <v>0.10833333333721384</v>
      </c>
      <c r="G17" s="78">
        <f t="shared" si="4"/>
        <v>7.4615384615384635</v>
      </c>
      <c r="H17" s="63">
        <f t="shared" si="0"/>
        <v>19.400000000000006</v>
      </c>
      <c r="I17" s="50">
        <f t="shared" si="1"/>
        <v>146.29999999999998</v>
      </c>
      <c r="J17" s="4">
        <f t="shared" si="2"/>
        <v>0.43541666666666662</v>
      </c>
      <c r="K17" s="56">
        <f t="shared" si="3"/>
        <v>189.70000000000002</v>
      </c>
    </row>
    <row r="18" spans="1:11" x14ac:dyDescent="0.25">
      <c r="A18" s="65">
        <v>14</v>
      </c>
      <c r="B18" s="3" t="s">
        <v>26</v>
      </c>
      <c r="C18" s="56">
        <v>241.7</v>
      </c>
      <c r="D18" s="55">
        <v>41082.462500000001</v>
      </c>
      <c r="E18" s="46"/>
      <c r="F18" s="10">
        <f t="shared" si="5"/>
        <v>5.9722222220443655E-2</v>
      </c>
      <c r="G18" s="78">
        <f t="shared" si="4"/>
        <v>5.5116279069767478</v>
      </c>
      <c r="H18" s="63">
        <f t="shared" si="0"/>
        <v>7.9000000000000057</v>
      </c>
      <c r="I18" s="50">
        <f t="shared" si="1"/>
        <v>154.19999999999999</v>
      </c>
      <c r="J18" s="4">
        <f t="shared" si="2"/>
        <v>0.45892857142857141</v>
      </c>
      <c r="K18" s="56">
        <f t="shared" si="3"/>
        <v>181.8</v>
      </c>
    </row>
    <row r="19" spans="1:11" x14ac:dyDescent="0.25">
      <c r="A19" s="65">
        <v>15</v>
      </c>
      <c r="B19" s="3" t="s">
        <v>27</v>
      </c>
      <c r="C19" s="56">
        <v>233.1</v>
      </c>
      <c r="D19" s="55">
        <v>41082.529166666667</v>
      </c>
      <c r="E19" s="46"/>
      <c r="F19" s="10">
        <f t="shared" si="5"/>
        <v>6.6666666665696539E-2</v>
      </c>
      <c r="G19" s="78">
        <f t="shared" si="4"/>
        <v>5.3749999999999964</v>
      </c>
      <c r="H19" s="63">
        <f t="shared" si="0"/>
        <v>8.5999999999999943</v>
      </c>
      <c r="I19" s="50">
        <f t="shared" si="1"/>
        <v>162.79999999999998</v>
      </c>
      <c r="J19" s="4">
        <f t="shared" si="2"/>
        <v>0.48452380952380947</v>
      </c>
      <c r="K19" s="56">
        <f t="shared" si="3"/>
        <v>173.20000000000002</v>
      </c>
    </row>
    <row r="20" spans="1:11" x14ac:dyDescent="0.25">
      <c r="A20" s="65">
        <v>16</v>
      </c>
      <c r="B20" s="3" t="s">
        <v>28</v>
      </c>
      <c r="C20" s="56">
        <v>210.3</v>
      </c>
      <c r="D20" s="55">
        <v>41082.770833333336</v>
      </c>
      <c r="E20" s="46"/>
      <c r="F20" s="10">
        <f t="shared" si="5"/>
        <v>0.24166666666860692</v>
      </c>
      <c r="G20" s="78">
        <f t="shared" si="4"/>
        <v>3.9310344827586179</v>
      </c>
      <c r="H20" s="63">
        <f t="shared" si="0"/>
        <v>22.799999999999983</v>
      </c>
      <c r="I20" s="50">
        <f t="shared" si="1"/>
        <v>185.59999999999997</v>
      </c>
      <c r="J20" s="4">
        <f t="shared" si="2"/>
        <v>0.55238095238095231</v>
      </c>
      <c r="K20" s="56">
        <f t="shared" si="3"/>
        <v>150.40000000000003</v>
      </c>
    </row>
    <row r="21" spans="1:11" x14ac:dyDescent="0.25">
      <c r="A21" s="65">
        <v>17</v>
      </c>
      <c r="B21" s="3" t="s">
        <v>29</v>
      </c>
      <c r="C21" s="56">
        <v>200.2</v>
      </c>
      <c r="D21" s="55">
        <v>41082.868055555555</v>
      </c>
      <c r="E21" s="46"/>
      <c r="F21" s="10">
        <f t="shared" si="5"/>
        <v>9.7222222218988463E-2</v>
      </c>
      <c r="G21" s="78">
        <f t="shared" si="4"/>
        <v>4.3285714285714381</v>
      </c>
      <c r="H21" s="63">
        <f t="shared" si="0"/>
        <v>10.100000000000023</v>
      </c>
      <c r="I21" s="50">
        <f t="shared" si="1"/>
        <v>195.7</v>
      </c>
      <c r="J21" s="4">
        <f t="shared" si="2"/>
        <v>0.58244047619047612</v>
      </c>
      <c r="K21" s="56">
        <f t="shared" si="3"/>
        <v>140.30000000000001</v>
      </c>
    </row>
    <row r="22" spans="1:11" x14ac:dyDescent="0.25">
      <c r="A22" s="65">
        <v>18</v>
      </c>
      <c r="B22" s="3" t="s">
        <v>30</v>
      </c>
      <c r="C22" s="56">
        <v>182.5</v>
      </c>
      <c r="D22" s="55">
        <v>41083.035416666666</v>
      </c>
      <c r="E22" s="46"/>
      <c r="F22" s="10">
        <f t="shared" si="5"/>
        <v>0.16736111111094942</v>
      </c>
      <c r="G22" s="78">
        <f t="shared" si="4"/>
        <v>4.4066390041493753</v>
      </c>
      <c r="H22" s="63">
        <f t="shared" si="0"/>
        <v>17.699999999999989</v>
      </c>
      <c r="I22" s="50">
        <f t="shared" si="1"/>
        <v>213.39999999999998</v>
      </c>
      <c r="J22" s="4">
        <f t="shared" si="2"/>
        <v>0.63511904761904758</v>
      </c>
      <c r="K22" s="56">
        <f t="shared" si="3"/>
        <v>122.60000000000002</v>
      </c>
    </row>
    <row r="23" spans="1:11" x14ac:dyDescent="0.25">
      <c r="A23" s="65">
        <v>19</v>
      </c>
      <c r="B23" s="3" t="s">
        <v>31</v>
      </c>
      <c r="C23" s="56">
        <v>144.6</v>
      </c>
      <c r="D23" s="55">
        <v>41083.37222222222</v>
      </c>
      <c r="E23" s="46" t="s">
        <v>144</v>
      </c>
      <c r="F23" s="10">
        <f t="shared" si="5"/>
        <v>0.33680555555474712</v>
      </c>
      <c r="G23" s="78">
        <f t="shared" si="4"/>
        <v>4.6886597938144332</v>
      </c>
      <c r="H23" s="63">
        <f t="shared" si="0"/>
        <v>37.900000000000006</v>
      </c>
      <c r="I23" s="50">
        <f t="shared" si="1"/>
        <v>251.29999999999998</v>
      </c>
      <c r="J23" s="4">
        <f t="shared" si="2"/>
        <v>0.74791666666666656</v>
      </c>
      <c r="K23" s="56">
        <f t="shared" si="3"/>
        <v>84.700000000000017</v>
      </c>
    </row>
    <row r="24" spans="1:11" x14ac:dyDescent="0.25">
      <c r="A24" s="65">
        <v>20</v>
      </c>
      <c r="B24" s="3" t="s">
        <v>32</v>
      </c>
      <c r="C24" s="56">
        <v>134.69999999999999</v>
      </c>
      <c r="D24" s="55">
        <v>41083.447916666664</v>
      </c>
      <c r="E24" s="46" t="s">
        <v>145</v>
      </c>
      <c r="F24" s="10">
        <f t="shared" si="5"/>
        <v>7.5694444443797693E-2</v>
      </c>
      <c r="G24" s="78">
        <f t="shared" si="4"/>
        <v>5.449541284403673</v>
      </c>
      <c r="H24" s="63">
        <f t="shared" si="0"/>
        <v>9.9000000000000057</v>
      </c>
      <c r="I24" s="50">
        <f t="shared" si="1"/>
        <v>261.2</v>
      </c>
      <c r="J24" s="4">
        <f t="shared" si="2"/>
        <v>0.77738095238095239</v>
      </c>
      <c r="K24" s="56">
        <f t="shared" si="3"/>
        <v>74.800000000000011</v>
      </c>
    </row>
    <row r="25" spans="1:11" x14ac:dyDescent="0.25">
      <c r="A25" s="65">
        <v>21</v>
      </c>
      <c r="B25" s="3"/>
      <c r="C25" s="56">
        <v>109</v>
      </c>
      <c r="D25" s="55">
        <v>41083.645833333336</v>
      </c>
      <c r="E25" s="46"/>
      <c r="F25" s="10">
        <f t="shared" si="5"/>
        <v>0.19791666667151731</v>
      </c>
      <c r="G25" s="78">
        <f t="shared" si="4"/>
        <v>5.410526315789471</v>
      </c>
      <c r="H25" s="63">
        <f t="shared" si="0"/>
        <v>25.699999999999989</v>
      </c>
      <c r="I25" s="50">
        <f t="shared" si="1"/>
        <v>286.89999999999998</v>
      </c>
      <c r="J25" s="4">
        <f t="shared" si="2"/>
        <v>0.85386904761904758</v>
      </c>
      <c r="K25" s="56">
        <f t="shared" si="3"/>
        <v>49.100000000000023</v>
      </c>
    </row>
    <row r="26" spans="1:11" x14ac:dyDescent="0.25">
      <c r="A26" s="65">
        <v>22</v>
      </c>
      <c r="B26" s="3" t="s">
        <v>33</v>
      </c>
      <c r="C26" s="56">
        <v>91.7</v>
      </c>
      <c r="D26" s="55">
        <v>41083.777777777781</v>
      </c>
      <c r="E26" s="46" t="s">
        <v>139</v>
      </c>
      <c r="F26" s="10">
        <f t="shared" si="5"/>
        <v>0.13194444444525288</v>
      </c>
      <c r="G26" s="78">
        <f t="shared" si="4"/>
        <v>5.4631578947368418</v>
      </c>
      <c r="H26" s="63">
        <f t="shared" si="0"/>
        <v>17.299999999999997</v>
      </c>
      <c r="I26" s="50">
        <f t="shared" si="1"/>
        <v>304.2</v>
      </c>
      <c r="J26" s="4">
        <f t="shared" si="2"/>
        <v>0.90535714285714286</v>
      </c>
      <c r="K26" s="56">
        <f t="shared" si="3"/>
        <v>31.800000000000011</v>
      </c>
    </row>
    <row r="27" spans="1:11" x14ac:dyDescent="0.25">
      <c r="A27" s="65">
        <v>23</v>
      </c>
      <c r="B27" s="3" t="s">
        <v>34</v>
      </c>
      <c r="C27" s="56">
        <v>84.4</v>
      </c>
      <c r="D27" s="55">
        <v>41083.861111111109</v>
      </c>
      <c r="E27" s="46" t="s">
        <v>138</v>
      </c>
      <c r="F27" s="10">
        <f t="shared" si="5"/>
        <v>8.3333333328482695E-2</v>
      </c>
      <c r="G27" s="78">
        <f t="shared" si="4"/>
        <v>3.6499999999999986</v>
      </c>
      <c r="H27" s="63">
        <f t="shared" si="0"/>
        <v>7.2999999999999972</v>
      </c>
      <c r="I27" s="50">
        <f t="shared" si="1"/>
        <v>311.5</v>
      </c>
      <c r="J27" s="4">
        <f t="shared" si="2"/>
        <v>0.92708333333333337</v>
      </c>
      <c r="K27" s="56">
        <f t="shared" si="3"/>
        <v>24.5</v>
      </c>
    </row>
    <row r="28" spans="1:11" x14ac:dyDescent="0.25">
      <c r="A28" s="65">
        <v>24</v>
      </c>
      <c r="B28" s="3" t="s">
        <v>35</v>
      </c>
      <c r="C28" s="56">
        <v>71.400000000000006</v>
      </c>
      <c r="D28" s="55">
        <v>41083.975694444445</v>
      </c>
      <c r="E28" s="46"/>
      <c r="F28" s="10">
        <f t="shared" si="5"/>
        <v>0.11458333333575865</v>
      </c>
      <c r="G28" s="78">
        <f t="shared" si="4"/>
        <v>4.7272727272727275</v>
      </c>
      <c r="H28" s="63">
        <f t="shared" si="0"/>
        <v>13</v>
      </c>
      <c r="I28" s="50">
        <f t="shared" si="1"/>
        <v>324.5</v>
      </c>
      <c r="J28" s="4">
        <f t="shared" si="2"/>
        <v>0.96577380952380953</v>
      </c>
      <c r="K28" s="56">
        <f t="shared" si="3"/>
        <v>11.5</v>
      </c>
    </row>
    <row r="29" spans="1:11" x14ac:dyDescent="0.25">
      <c r="A29" s="65">
        <v>25</v>
      </c>
      <c r="B29" s="3" t="s">
        <v>36</v>
      </c>
      <c r="C29" s="56">
        <v>62.2</v>
      </c>
      <c r="D29" s="55">
        <v>41084.03402777778</v>
      </c>
      <c r="E29" s="46" t="s">
        <v>137</v>
      </c>
      <c r="F29" s="10">
        <f t="shared" si="5"/>
        <v>5.8333333334303461E-2</v>
      </c>
      <c r="G29" s="78">
        <f t="shared" si="4"/>
        <v>6.5714285714285738</v>
      </c>
      <c r="H29" s="63">
        <f t="shared" si="0"/>
        <v>9.2000000000000028</v>
      </c>
      <c r="I29" s="50">
        <f t="shared" si="1"/>
        <v>333.7</v>
      </c>
      <c r="J29" s="4">
        <f t="shared" si="2"/>
        <v>0.99315476190476182</v>
      </c>
      <c r="K29" s="56">
        <f t="shared" si="3"/>
        <v>2.3000000000000114</v>
      </c>
    </row>
    <row r="30" spans="1:11" ht="15.75" thickBot="1" x14ac:dyDescent="0.3">
      <c r="A30" s="66">
        <v>26</v>
      </c>
      <c r="B30" s="67" t="s">
        <v>37</v>
      </c>
      <c r="C30" s="60">
        <v>59.9</v>
      </c>
      <c r="D30" s="57">
        <v>41084.052083333336</v>
      </c>
      <c r="E30" s="58" t="s">
        <v>143</v>
      </c>
      <c r="F30" s="59">
        <f t="shared" si="5"/>
        <v>1.8055555556202307E-2</v>
      </c>
      <c r="G30" s="79">
        <f>H30/((DAY(F30)*24)+HOUR(F30)+(MINUTE(F30)/60))</f>
        <v>5.3076923076923173</v>
      </c>
      <c r="H30" s="80">
        <f t="shared" si="0"/>
        <v>2.3000000000000043</v>
      </c>
      <c r="I30" s="76">
        <f t="shared" si="1"/>
        <v>336</v>
      </c>
      <c r="J30" s="64">
        <f t="shared" si="2"/>
        <v>1</v>
      </c>
      <c r="K30" s="60">
        <f t="shared" si="3"/>
        <v>0</v>
      </c>
    </row>
    <row r="31" spans="1:11" ht="15.75" thickBot="1" x14ac:dyDescent="0.3">
      <c r="F31" s="51">
        <f>SUM(F5:F30)</f>
        <v>2.5694444444452529</v>
      </c>
      <c r="G31" s="52">
        <f>I30/((DAY(F31)*24)+HOUR(F31)+(MINUTE(F31)/60))</f>
        <v>5.448648648648649</v>
      </c>
    </row>
  </sheetData>
  <mergeCells count="5">
    <mergeCell ref="H3:H4"/>
    <mergeCell ref="A3:A4"/>
    <mergeCell ref="B3:B4"/>
    <mergeCell ref="C3:C4"/>
    <mergeCell ref="D3:D4"/>
  </mergeCells>
  <pageMargins left="0.7" right="0.7" top="0.78740157499999996" bottom="0.78740157499999996" header="0.3" footer="0.3"/>
  <pageSetup paperSize="9" scale="57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1"/>
  <sheetViews>
    <sheetView tabSelected="1" workbookViewId="0">
      <pane xSplit="2" ySplit="4" topLeftCell="C5" activePane="bottomRight" state="frozenSplit"/>
      <selection sqref="A1:XFD1"/>
      <selection pane="topRight" activeCell="C1" sqref="C1"/>
      <selection pane="bottomLeft"/>
      <selection pane="bottomRight" activeCell="A33" sqref="A33"/>
    </sheetView>
  </sheetViews>
  <sheetFormatPr defaultRowHeight="15" x14ac:dyDescent="0.25"/>
  <cols>
    <col min="1" max="1" width="4.140625" bestFit="1" customWidth="1"/>
    <col min="2" max="2" width="38.5703125" bestFit="1" customWidth="1"/>
    <col min="4" max="5" width="25.28515625" bestFit="1" customWidth="1"/>
    <col min="6" max="6" width="33.140625" style="47" customWidth="1"/>
    <col min="7" max="8" width="14.5703125" bestFit="1" customWidth="1"/>
    <col min="9" max="10" width="13.7109375" bestFit="1" customWidth="1"/>
    <col min="11" max="11" width="10.5703125" customWidth="1"/>
    <col min="12" max="12" width="10.7109375" bestFit="1" customWidth="1"/>
    <col min="13" max="13" width="11.85546875" bestFit="1" customWidth="1"/>
  </cols>
  <sheetData>
    <row r="1" spans="1:14" x14ac:dyDescent="0.25">
      <c r="A1" s="119" t="s">
        <v>154</v>
      </c>
    </row>
    <row r="2" spans="1:14" ht="15.75" thickBot="1" x14ac:dyDescent="0.3"/>
    <row r="3" spans="1:14" ht="29.25" x14ac:dyDescent="0.25">
      <c r="A3" s="130" t="s">
        <v>0</v>
      </c>
      <c r="B3" s="132" t="s">
        <v>135</v>
      </c>
      <c r="C3" s="134" t="s">
        <v>2</v>
      </c>
      <c r="D3" s="144" t="s">
        <v>148</v>
      </c>
      <c r="E3" s="136" t="s">
        <v>132</v>
      </c>
      <c r="F3" s="70"/>
      <c r="G3" s="81" t="s">
        <v>4</v>
      </c>
      <c r="H3" s="118" t="s">
        <v>152</v>
      </c>
      <c r="I3" s="77" t="s">
        <v>151</v>
      </c>
      <c r="J3" s="77" t="s">
        <v>134</v>
      </c>
      <c r="K3" s="142" t="s">
        <v>146</v>
      </c>
      <c r="L3" s="90" t="s">
        <v>9</v>
      </c>
      <c r="M3" s="90" t="s">
        <v>11</v>
      </c>
      <c r="N3" s="90" t="s">
        <v>12</v>
      </c>
    </row>
    <row r="4" spans="1:14" ht="30" thickBot="1" x14ac:dyDescent="0.3">
      <c r="A4" s="138"/>
      <c r="B4" s="139"/>
      <c r="C4" s="140"/>
      <c r="D4" s="145"/>
      <c r="E4" s="141"/>
      <c r="F4" s="71" t="s">
        <v>136</v>
      </c>
      <c r="G4" s="82" t="s">
        <v>150</v>
      </c>
      <c r="H4" s="86" t="s">
        <v>133</v>
      </c>
      <c r="I4" s="62" t="s">
        <v>8</v>
      </c>
      <c r="J4" s="62" t="s">
        <v>8</v>
      </c>
      <c r="K4" s="143"/>
      <c r="L4" s="112" t="s">
        <v>10</v>
      </c>
      <c r="M4" s="112" t="s">
        <v>10</v>
      </c>
      <c r="N4" s="112" t="s">
        <v>13</v>
      </c>
    </row>
    <row r="5" spans="1:14" x14ac:dyDescent="0.25">
      <c r="A5" s="65">
        <v>1</v>
      </c>
      <c r="B5" s="3" t="s">
        <v>14</v>
      </c>
      <c r="C5" s="56">
        <v>395.9</v>
      </c>
      <c r="D5" s="68">
        <v>37434.267361111109</v>
      </c>
      <c r="E5" s="55">
        <v>41081.482638888891</v>
      </c>
      <c r="F5" s="72"/>
      <c r="G5" s="83"/>
      <c r="H5" s="87"/>
      <c r="I5" s="108" t="s">
        <v>15</v>
      </c>
      <c r="J5" s="104" t="s">
        <v>15</v>
      </c>
      <c r="K5" s="113">
        <v>0</v>
      </c>
      <c r="L5" s="114">
        <v>0</v>
      </c>
      <c r="M5" s="115">
        <f>L5/$L$30</f>
        <v>0</v>
      </c>
      <c r="N5" s="116">
        <f>$L$30-L5</f>
        <v>336</v>
      </c>
    </row>
    <row r="6" spans="1:14" x14ac:dyDescent="0.25">
      <c r="A6" s="65">
        <v>2</v>
      </c>
      <c r="B6" s="3" t="s">
        <v>16</v>
      </c>
      <c r="C6" s="56">
        <v>390</v>
      </c>
      <c r="D6" s="68">
        <v>37434.3125</v>
      </c>
      <c r="E6" s="55">
        <v>41081.513888888891</v>
      </c>
      <c r="F6" s="72" t="s">
        <v>149</v>
      </c>
      <c r="G6" s="84">
        <f>D6-D5</f>
        <v>4.5138888890505768E-2</v>
      </c>
      <c r="H6" s="88">
        <f>E6-E5</f>
        <v>3.125E-2</v>
      </c>
      <c r="I6" s="109">
        <f t="shared" ref="I6:I30" si="0">K6/((DAY(G6)*24)+HOUR(G6)+(MINUTE(G6)/60))</f>
        <v>5.4461538461538259</v>
      </c>
      <c r="J6" s="105">
        <f t="shared" ref="J6:J30" si="1">K6/((DAY(H6)*24)+HOUR(H6)+(MINUTE(H6)/60))</f>
        <v>7.8666666666666361</v>
      </c>
      <c r="K6" s="63">
        <f t="shared" ref="K6:K30" si="2">C5-C6</f>
        <v>5.8999999999999773</v>
      </c>
      <c r="L6" s="6">
        <f t="shared" ref="L6:L30" si="3">L5+K6</f>
        <v>5.8999999999999773</v>
      </c>
      <c r="M6" s="4">
        <f t="shared" ref="M6:M30" si="4">L6/$L$30</f>
        <v>1.755952380952374E-2</v>
      </c>
      <c r="N6" s="56">
        <f t="shared" ref="N6:N30" si="5">$L$30-L6</f>
        <v>330.1</v>
      </c>
    </row>
    <row r="7" spans="1:14" x14ac:dyDescent="0.25">
      <c r="A7" s="65">
        <v>3</v>
      </c>
      <c r="B7" s="3" t="s">
        <v>17</v>
      </c>
      <c r="C7" s="56">
        <v>383.2</v>
      </c>
      <c r="D7" s="68">
        <v>37434.354166666664</v>
      </c>
      <c r="E7" s="55">
        <v>41081.548611111109</v>
      </c>
      <c r="F7" s="72"/>
      <c r="G7" s="84">
        <f>D7-D6</f>
        <v>4.1666666664241347E-2</v>
      </c>
      <c r="H7" s="88">
        <f>E7-E6</f>
        <v>3.4722222218988463E-2</v>
      </c>
      <c r="I7" s="109">
        <f t="shared" si="0"/>
        <v>6.8000000000000114</v>
      </c>
      <c r="J7" s="105">
        <f t="shared" si="1"/>
        <v>8.1600000000000126</v>
      </c>
      <c r="K7" s="63">
        <f t="shared" si="2"/>
        <v>6.8000000000000114</v>
      </c>
      <c r="L7" s="6">
        <f t="shared" si="3"/>
        <v>12.699999999999989</v>
      </c>
      <c r="M7" s="4">
        <f t="shared" si="4"/>
        <v>3.779761904761901E-2</v>
      </c>
      <c r="N7" s="56">
        <f t="shared" si="5"/>
        <v>323.3</v>
      </c>
    </row>
    <row r="8" spans="1:14" x14ac:dyDescent="0.25">
      <c r="A8" s="65">
        <v>4</v>
      </c>
      <c r="B8" s="3"/>
      <c r="C8" s="56">
        <v>367</v>
      </c>
      <c r="D8" s="68">
        <v>37434.472222222219</v>
      </c>
      <c r="E8" s="55">
        <v>41081.621527777781</v>
      </c>
      <c r="F8" s="72"/>
      <c r="G8" s="84">
        <f t="shared" ref="G8:H30" si="6">D8-D7</f>
        <v>0.11805555555474712</v>
      </c>
      <c r="H8" s="88">
        <f t="shared" si="6"/>
        <v>7.2916666671517305E-2</v>
      </c>
      <c r="I8" s="109">
        <f t="shared" si="0"/>
        <v>5.7176470588235251</v>
      </c>
      <c r="J8" s="105">
        <f t="shared" si="1"/>
        <v>9.2571428571428509</v>
      </c>
      <c r="K8" s="63">
        <f t="shared" si="2"/>
        <v>16.199999999999989</v>
      </c>
      <c r="L8" s="6">
        <f t="shared" si="3"/>
        <v>28.899999999999977</v>
      </c>
      <c r="M8" s="4">
        <f t="shared" si="4"/>
        <v>8.6011904761904692E-2</v>
      </c>
      <c r="N8" s="56">
        <f t="shared" si="5"/>
        <v>307.10000000000002</v>
      </c>
    </row>
    <row r="9" spans="1:14" x14ac:dyDescent="0.25">
      <c r="A9" s="65">
        <v>5</v>
      </c>
      <c r="B9" s="3" t="s">
        <v>18</v>
      </c>
      <c r="C9" s="56">
        <v>363.7</v>
      </c>
      <c r="D9" s="68">
        <v>37434.493055555555</v>
      </c>
      <c r="E9" s="55">
        <v>41081.638888888891</v>
      </c>
      <c r="F9" s="72"/>
      <c r="G9" s="84">
        <f t="shared" si="6"/>
        <v>2.0833333335758653E-2</v>
      </c>
      <c r="H9" s="88">
        <f t="shared" si="6"/>
        <v>1.7361111109494232E-2</v>
      </c>
      <c r="I9" s="109">
        <f t="shared" si="0"/>
        <v>6.6000000000000227</v>
      </c>
      <c r="J9" s="105">
        <f t="shared" si="1"/>
        <v>7.9200000000000266</v>
      </c>
      <c r="K9" s="63">
        <f t="shared" si="2"/>
        <v>3.3000000000000114</v>
      </c>
      <c r="L9" s="6">
        <f t="shared" si="3"/>
        <v>32.199999999999989</v>
      </c>
      <c r="M9" s="4">
        <f t="shared" si="4"/>
        <v>9.5833333333333298E-2</v>
      </c>
      <c r="N9" s="56">
        <f t="shared" si="5"/>
        <v>303.8</v>
      </c>
    </row>
    <row r="10" spans="1:14" x14ac:dyDescent="0.25">
      <c r="A10" s="65">
        <v>6</v>
      </c>
      <c r="B10" s="3" t="s">
        <v>19</v>
      </c>
      <c r="C10" s="56">
        <v>356.6</v>
      </c>
      <c r="D10" s="68">
        <v>37434.552083333336</v>
      </c>
      <c r="E10" s="55">
        <v>41081.692361111112</v>
      </c>
      <c r="F10" s="72"/>
      <c r="G10" s="84">
        <f t="shared" si="6"/>
        <v>5.9027777781011537E-2</v>
      </c>
      <c r="H10" s="88">
        <f t="shared" si="6"/>
        <v>5.3472222221898846E-2</v>
      </c>
      <c r="I10" s="109">
        <f t="shared" si="0"/>
        <v>5.0117647058823289</v>
      </c>
      <c r="J10" s="105">
        <f t="shared" si="1"/>
        <v>5.5324675324675061</v>
      </c>
      <c r="K10" s="63">
        <f t="shared" si="2"/>
        <v>7.0999999999999659</v>
      </c>
      <c r="L10" s="6">
        <f t="shared" si="3"/>
        <v>39.299999999999955</v>
      </c>
      <c r="M10" s="4">
        <f t="shared" si="4"/>
        <v>0.11696428571428558</v>
      </c>
      <c r="N10" s="56">
        <f t="shared" si="5"/>
        <v>296.70000000000005</v>
      </c>
    </row>
    <row r="11" spans="1:14" x14ac:dyDescent="0.25">
      <c r="A11" s="65">
        <v>7</v>
      </c>
      <c r="B11" s="3" t="s">
        <v>20</v>
      </c>
      <c r="C11" s="56">
        <v>337.5</v>
      </c>
      <c r="D11" s="68">
        <v>37434.6875</v>
      </c>
      <c r="E11" s="55">
        <v>41081.827777777777</v>
      </c>
      <c r="F11" s="72"/>
      <c r="G11" s="84">
        <f t="shared" si="6"/>
        <v>0.13541666666424135</v>
      </c>
      <c r="H11" s="88">
        <f t="shared" si="6"/>
        <v>0.13541666666424135</v>
      </c>
      <c r="I11" s="109">
        <f t="shared" si="0"/>
        <v>5.8769230769230836</v>
      </c>
      <c r="J11" s="105">
        <f t="shared" si="1"/>
        <v>5.8769230769230836</v>
      </c>
      <c r="K11" s="63">
        <f t="shared" si="2"/>
        <v>19.100000000000023</v>
      </c>
      <c r="L11" s="6">
        <f t="shared" si="3"/>
        <v>58.399999999999977</v>
      </c>
      <c r="M11" s="4">
        <f t="shared" si="4"/>
        <v>0.17380952380952375</v>
      </c>
      <c r="N11" s="56">
        <f t="shared" si="5"/>
        <v>277.60000000000002</v>
      </c>
    </row>
    <row r="12" spans="1:14" x14ac:dyDescent="0.25">
      <c r="A12" s="65">
        <v>8</v>
      </c>
      <c r="B12" s="3"/>
      <c r="C12" s="56">
        <v>333</v>
      </c>
      <c r="D12" s="68">
        <v>37434.731249999997</v>
      </c>
      <c r="E12" s="55">
        <v>41081.868055555555</v>
      </c>
      <c r="F12" s="72" t="s">
        <v>141</v>
      </c>
      <c r="G12" s="84">
        <f t="shared" si="6"/>
        <v>4.3749999997089617E-2</v>
      </c>
      <c r="H12" s="88">
        <f t="shared" si="6"/>
        <v>4.0277777778101154E-2</v>
      </c>
      <c r="I12" s="109">
        <f t="shared" si="0"/>
        <v>4.2857142857142856</v>
      </c>
      <c r="J12" s="105">
        <f t="shared" si="1"/>
        <v>4.6551724137931032</v>
      </c>
      <c r="K12" s="63">
        <f t="shared" si="2"/>
        <v>4.5</v>
      </c>
      <c r="L12" s="6">
        <f t="shared" si="3"/>
        <v>62.899999999999977</v>
      </c>
      <c r="M12" s="4">
        <f t="shared" si="4"/>
        <v>0.1872023809523809</v>
      </c>
      <c r="N12" s="56">
        <f t="shared" si="5"/>
        <v>273.10000000000002</v>
      </c>
    </row>
    <row r="13" spans="1:14" x14ac:dyDescent="0.25">
      <c r="A13" s="65">
        <v>9</v>
      </c>
      <c r="B13" s="3" t="s">
        <v>21</v>
      </c>
      <c r="C13" s="56">
        <v>329.5</v>
      </c>
      <c r="D13" s="68">
        <v>37434.756944444445</v>
      </c>
      <c r="E13" s="55">
        <v>41081.888888888891</v>
      </c>
      <c r="F13" s="72" t="s">
        <v>142</v>
      </c>
      <c r="G13" s="84">
        <f t="shared" si="6"/>
        <v>2.5694444448163267E-2</v>
      </c>
      <c r="H13" s="88">
        <f t="shared" si="6"/>
        <v>2.0833333335758653E-2</v>
      </c>
      <c r="I13" s="109">
        <f t="shared" si="0"/>
        <v>5.6756756756756754</v>
      </c>
      <c r="J13" s="105">
        <f t="shared" si="1"/>
        <v>7</v>
      </c>
      <c r="K13" s="63">
        <f t="shared" si="2"/>
        <v>3.5</v>
      </c>
      <c r="L13" s="6">
        <f t="shared" si="3"/>
        <v>66.399999999999977</v>
      </c>
      <c r="M13" s="4">
        <f t="shared" si="4"/>
        <v>0.19761904761904756</v>
      </c>
      <c r="N13" s="56">
        <f t="shared" si="5"/>
        <v>269.60000000000002</v>
      </c>
    </row>
    <row r="14" spans="1:14" x14ac:dyDescent="0.25">
      <c r="A14" s="65">
        <v>10</v>
      </c>
      <c r="B14" s="3" t="s">
        <v>22</v>
      </c>
      <c r="C14" s="56">
        <v>319</v>
      </c>
      <c r="D14" s="68">
        <v>37434.84375</v>
      </c>
      <c r="E14" s="55">
        <v>41081.973611111112</v>
      </c>
      <c r="F14" s="72"/>
      <c r="G14" s="84">
        <f t="shared" si="6"/>
        <v>8.6805555554747116E-2</v>
      </c>
      <c r="H14" s="88">
        <f t="shared" si="6"/>
        <v>8.4722222221898846E-2</v>
      </c>
      <c r="I14" s="109">
        <f t="shared" si="0"/>
        <v>5.04</v>
      </c>
      <c r="J14" s="105">
        <f t="shared" si="1"/>
        <v>5.1639344262295088</v>
      </c>
      <c r="K14" s="63">
        <f t="shared" si="2"/>
        <v>10.5</v>
      </c>
      <c r="L14" s="6">
        <f t="shared" si="3"/>
        <v>76.899999999999977</v>
      </c>
      <c r="M14" s="4">
        <f t="shared" si="4"/>
        <v>0.22886904761904756</v>
      </c>
      <c r="N14" s="56">
        <f t="shared" si="5"/>
        <v>259.10000000000002</v>
      </c>
    </row>
    <row r="15" spans="1:14" x14ac:dyDescent="0.25">
      <c r="A15" s="65">
        <v>11</v>
      </c>
      <c r="B15" s="3" t="s">
        <v>23</v>
      </c>
      <c r="C15" s="56">
        <v>283.10000000000002</v>
      </c>
      <c r="D15" s="68">
        <v>37435.159722222219</v>
      </c>
      <c r="E15" s="55">
        <v>41082.21597222222</v>
      </c>
      <c r="F15" s="72" t="s">
        <v>147</v>
      </c>
      <c r="G15" s="84">
        <f t="shared" si="6"/>
        <v>0.31597222221898846</v>
      </c>
      <c r="H15" s="88">
        <f t="shared" si="6"/>
        <v>0.24236111110803904</v>
      </c>
      <c r="I15" s="109">
        <f t="shared" si="0"/>
        <v>4.7340659340659315</v>
      </c>
      <c r="J15" s="105">
        <f t="shared" si="1"/>
        <v>6.1719197707736351</v>
      </c>
      <c r="K15" s="63">
        <f t="shared" si="2"/>
        <v>35.899999999999977</v>
      </c>
      <c r="L15" s="6">
        <f t="shared" si="3"/>
        <v>112.79999999999995</v>
      </c>
      <c r="M15" s="4">
        <f t="shared" si="4"/>
        <v>0.33571428571428558</v>
      </c>
      <c r="N15" s="56">
        <f t="shared" si="5"/>
        <v>223.20000000000005</v>
      </c>
    </row>
    <row r="16" spans="1:14" x14ac:dyDescent="0.25">
      <c r="A16" s="65">
        <v>12</v>
      </c>
      <c r="B16" s="3" t="s">
        <v>24</v>
      </c>
      <c r="C16" s="56">
        <v>269</v>
      </c>
      <c r="D16" s="68">
        <v>37435.25</v>
      </c>
      <c r="E16" s="55">
        <v>41082.294444444444</v>
      </c>
      <c r="F16" s="72" t="s">
        <v>137</v>
      </c>
      <c r="G16" s="84">
        <f t="shared" si="6"/>
        <v>9.0277777781011537E-2</v>
      </c>
      <c r="H16" s="88">
        <f t="shared" si="6"/>
        <v>7.8472222223354038E-2</v>
      </c>
      <c r="I16" s="109">
        <f t="shared" si="0"/>
        <v>6.5076923076923183</v>
      </c>
      <c r="J16" s="105">
        <f t="shared" si="1"/>
        <v>7.4867256637168262</v>
      </c>
      <c r="K16" s="63">
        <f t="shared" si="2"/>
        <v>14.100000000000023</v>
      </c>
      <c r="L16" s="6">
        <f t="shared" si="3"/>
        <v>126.89999999999998</v>
      </c>
      <c r="M16" s="4">
        <f t="shared" si="4"/>
        <v>0.37767857142857136</v>
      </c>
      <c r="N16" s="56">
        <f t="shared" si="5"/>
        <v>209.10000000000002</v>
      </c>
    </row>
    <row r="17" spans="1:14" x14ac:dyDescent="0.25">
      <c r="A17" s="65">
        <v>13</v>
      </c>
      <c r="B17" s="3" t="s">
        <v>25</v>
      </c>
      <c r="C17" s="56">
        <v>249.6</v>
      </c>
      <c r="D17" s="68">
        <v>37435.402777777781</v>
      </c>
      <c r="E17" s="55">
        <v>41082.402777777781</v>
      </c>
      <c r="F17" s="72"/>
      <c r="G17" s="84">
        <f t="shared" si="6"/>
        <v>0.15277777778101154</v>
      </c>
      <c r="H17" s="88">
        <f t="shared" si="6"/>
        <v>0.10833333333721384</v>
      </c>
      <c r="I17" s="109">
        <f t="shared" si="0"/>
        <v>5.2909090909090928</v>
      </c>
      <c r="J17" s="105">
        <f t="shared" si="1"/>
        <v>7.4615384615384635</v>
      </c>
      <c r="K17" s="63">
        <f t="shared" si="2"/>
        <v>19.400000000000006</v>
      </c>
      <c r="L17" s="6">
        <f t="shared" si="3"/>
        <v>146.29999999999998</v>
      </c>
      <c r="M17" s="4">
        <f t="shared" si="4"/>
        <v>0.43541666666666662</v>
      </c>
      <c r="N17" s="56">
        <f t="shared" si="5"/>
        <v>189.70000000000002</v>
      </c>
    </row>
    <row r="18" spans="1:14" x14ac:dyDescent="0.25">
      <c r="A18" s="65">
        <v>14</v>
      </c>
      <c r="B18" s="3" t="s">
        <v>26</v>
      </c>
      <c r="C18" s="56">
        <v>241.7</v>
      </c>
      <c r="D18" s="68">
        <v>37435.479166666664</v>
      </c>
      <c r="E18" s="55">
        <v>41082.462500000001</v>
      </c>
      <c r="F18" s="72"/>
      <c r="G18" s="84">
        <f t="shared" si="6"/>
        <v>7.6388888883229811E-2</v>
      </c>
      <c r="H18" s="88">
        <f t="shared" si="6"/>
        <v>5.9722222220443655E-2</v>
      </c>
      <c r="I18" s="109">
        <f t="shared" si="0"/>
        <v>4.3090909090909122</v>
      </c>
      <c r="J18" s="105">
        <f t="shared" si="1"/>
        <v>5.5116279069767478</v>
      </c>
      <c r="K18" s="63">
        <f t="shared" si="2"/>
        <v>7.9000000000000057</v>
      </c>
      <c r="L18" s="6">
        <f t="shared" si="3"/>
        <v>154.19999999999999</v>
      </c>
      <c r="M18" s="4">
        <f t="shared" si="4"/>
        <v>0.45892857142857141</v>
      </c>
      <c r="N18" s="56">
        <f t="shared" si="5"/>
        <v>181.8</v>
      </c>
    </row>
    <row r="19" spans="1:14" x14ac:dyDescent="0.25">
      <c r="A19" s="65">
        <v>15</v>
      </c>
      <c r="B19" s="3" t="s">
        <v>27</v>
      </c>
      <c r="C19" s="56">
        <v>233.1</v>
      </c>
      <c r="D19" s="68">
        <v>37435.552083333336</v>
      </c>
      <c r="E19" s="55">
        <v>41082.529166666667</v>
      </c>
      <c r="F19" s="72"/>
      <c r="G19" s="84">
        <f t="shared" si="6"/>
        <v>7.2916666671517305E-2</v>
      </c>
      <c r="H19" s="88">
        <f t="shared" si="6"/>
        <v>6.6666666665696539E-2</v>
      </c>
      <c r="I19" s="109">
        <f t="shared" si="0"/>
        <v>4.914285714285711</v>
      </c>
      <c r="J19" s="105">
        <f t="shared" si="1"/>
        <v>5.3749999999999964</v>
      </c>
      <c r="K19" s="63">
        <f t="shared" si="2"/>
        <v>8.5999999999999943</v>
      </c>
      <c r="L19" s="6">
        <f t="shared" si="3"/>
        <v>162.79999999999998</v>
      </c>
      <c r="M19" s="4">
        <f t="shared" si="4"/>
        <v>0.48452380952380947</v>
      </c>
      <c r="N19" s="56">
        <f t="shared" si="5"/>
        <v>173.20000000000002</v>
      </c>
    </row>
    <row r="20" spans="1:14" x14ac:dyDescent="0.25">
      <c r="A20" s="65">
        <v>16</v>
      </c>
      <c r="B20" s="3" t="s">
        <v>28</v>
      </c>
      <c r="C20" s="56">
        <v>210.3</v>
      </c>
      <c r="D20" s="68">
        <v>37435.770833333336</v>
      </c>
      <c r="E20" s="55">
        <v>41082.770833333336</v>
      </c>
      <c r="F20" s="72"/>
      <c r="G20" s="84">
        <f t="shared" si="6"/>
        <v>0.21875</v>
      </c>
      <c r="H20" s="88">
        <f t="shared" si="6"/>
        <v>0.24166666666860692</v>
      </c>
      <c r="I20" s="109">
        <f t="shared" si="0"/>
        <v>4.3428571428571399</v>
      </c>
      <c r="J20" s="105">
        <f t="shared" si="1"/>
        <v>3.9310344827586179</v>
      </c>
      <c r="K20" s="63">
        <f t="shared" si="2"/>
        <v>22.799999999999983</v>
      </c>
      <c r="L20" s="6">
        <f t="shared" si="3"/>
        <v>185.59999999999997</v>
      </c>
      <c r="M20" s="4">
        <f t="shared" si="4"/>
        <v>0.55238095238095231</v>
      </c>
      <c r="N20" s="56">
        <f t="shared" si="5"/>
        <v>150.40000000000003</v>
      </c>
    </row>
    <row r="21" spans="1:14" x14ac:dyDescent="0.25">
      <c r="A21" s="65">
        <v>17</v>
      </c>
      <c r="B21" s="3" t="s">
        <v>29</v>
      </c>
      <c r="C21" s="56">
        <v>200.2</v>
      </c>
      <c r="D21" s="68">
        <v>37435.864583333336</v>
      </c>
      <c r="E21" s="55">
        <v>41082.868055555555</v>
      </c>
      <c r="F21" s="72"/>
      <c r="G21" s="84">
        <f t="shared" si="6"/>
        <v>9.375E-2</v>
      </c>
      <c r="H21" s="88">
        <f t="shared" si="6"/>
        <v>9.7222222218988463E-2</v>
      </c>
      <c r="I21" s="109">
        <f t="shared" si="0"/>
        <v>4.4888888888888987</v>
      </c>
      <c r="J21" s="105">
        <f t="shared" si="1"/>
        <v>4.3285714285714381</v>
      </c>
      <c r="K21" s="63">
        <f t="shared" si="2"/>
        <v>10.100000000000023</v>
      </c>
      <c r="L21" s="6">
        <f t="shared" si="3"/>
        <v>195.7</v>
      </c>
      <c r="M21" s="4">
        <f t="shared" si="4"/>
        <v>0.58244047619047612</v>
      </c>
      <c r="N21" s="56">
        <f t="shared" si="5"/>
        <v>140.30000000000001</v>
      </c>
    </row>
    <row r="22" spans="1:14" x14ac:dyDescent="0.25">
      <c r="A22" s="65">
        <v>18</v>
      </c>
      <c r="B22" s="3" t="s">
        <v>30</v>
      </c>
      <c r="C22" s="56">
        <v>182.5</v>
      </c>
      <c r="D22" s="68">
        <v>37436.020833333336</v>
      </c>
      <c r="E22" s="55">
        <v>41083.035416666666</v>
      </c>
      <c r="F22" s="72"/>
      <c r="G22" s="84">
        <f t="shared" si="6"/>
        <v>0.15625</v>
      </c>
      <c r="H22" s="88">
        <f t="shared" si="6"/>
        <v>0.16736111111094942</v>
      </c>
      <c r="I22" s="109">
        <f t="shared" si="0"/>
        <v>4.7199999999999971</v>
      </c>
      <c r="J22" s="105">
        <f t="shared" si="1"/>
        <v>4.4066390041493753</v>
      </c>
      <c r="K22" s="63">
        <f t="shared" si="2"/>
        <v>17.699999999999989</v>
      </c>
      <c r="L22" s="6">
        <f t="shared" si="3"/>
        <v>213.39999999999998</v>
      </c>
      <c r="M22" s="4">
        <f t="shared" si="4"/>
        <v>0.63511904761904758</v>
      </c>
      <c r="N22" s="56">
        <f t="shared" si="5"/>
        <v>122.60000000000002</v>
      </c>
    </row>
    <row r="23" spans="1:14" x14ac:dyDescent="0.25">
      <c r="A23" s="65">
        <v>19</v>
      </c>
      <c r="B23" s="3" t="s">
        <v>31</v>
      </c>
      <c r="C23" s="56">
        <v>144.6</v>
      </c>
      <c r="D23" s="68">
        <v>37436.368055555555</v>
      </c>
      <c r="E23" s="55">
        <v>41083.37222222222</v>
      </c>
      <c r="F23" s="72" t="s">
        <v>144</v>
      </c>
      <c r="G23" s="84">
        <f t="shared" si="6"/>
        <v>0.34722222221898846</v>
      </c>
      <c r="H23" s="88">
        <f t="shared" si="6"/>
        <v>0.33680555555474712</v>
      </c>
      <c r="I23" s="109">
        <f t="shared" si="0"/>
        <v>4.548</v>
      </c>
      <c r="J23" s="105">
        <f t="shared" si="1"/>
        <v>4.6886597938144332</v>
      </c>
      <c r="K23" s="63">
        <f t="shared" si="2"/>
        <v>37.900000000000006</v>
      </c>
      <c r="L23" s="6">
        <f t="shared" si="3"/>
        <v>251.29999999999998</v>
      </c>
      <c r="M23" s="4">
        <f t="shared" si="4"/>
        <v>0.74791666666666656</v>
      </c>
      <c r="N23" s="56">
        <f t="shared" si="5"/>
        <v>84.700000000000017</v>
      </c>
    </row>
    <row r="24" spans="1:14" x14ac:dyDescent="0.25">
      <c r="A24" s="65">
        <v>20</v>
      </c>
      <c r="B24" s="3" t="s">
        <v>32</v>
      </c>
      <c r="C24" s="56">
        <v>134.69999999999999</v>
      </c>
      <c r="D24" s="68">
        <v>37436.46875</v>
      </c>
      <c r="E24" s="55">
        <v>41083.447916666664</v>
      </c>
      <c r="F24" s="72" t="s">
        <v>145</v>
      </c>
      <c r="G24" s="84">
        <f t="shared" si="6"/>
        <v>0.10069444444525288</v>
      </c>
      <c r="H24" s="88">
        <f t="shared" si="6"/>
        <v>7.5694444443797693E-2</v>
      </c>
      <c r="I24" s="109">
        <f t="shared" si="0"/>
        <v>4.0965517241379334</v>
      </c>
      <c r="J24" s="105">
        <f t="shared" si="1"/>
        <v>5.449541284403673</v>
      </c>
      <c r="K24" s="63">
        <f t="shared" si="2"/>
        <v>9.9000000000000057</v>
      </c>
      <c r="L24" s="6">
        <f t="shared" si="3"/>
        <v>261.2</v>
      </c>
      <c r="M24" s="4">
        <f t="shared" si="4"/>
        <v>0.77738095238095239</v>
      </c>
      <c r="N24" s="56">
        <f t="shared" si="5"/>
        <v>74.800000000000011</v>
      </c>
    </row>
    <row r="25" spans="1:14" x14ac:dyDescent="0.25">
      <c r="A25" s="65">
        <v>21</v>
      </c>
      <c r="B25" s="3"/>
      <c r="C25" s="56">
        <v>109</v>
      </c>
      <c r="D25" s="68">
        <v>37436.666666666664</v>
      </c>
      <c r="E25" s="55">
        <v>41083.645833333336</v>
      </c>
      <c r="F25" s="72"/>
      <c r="G25" s="84">
        <f t="shared" si="6"/>
        <v>0.19791666666424135</v>
      </c>
      <c r="H25" s="88">
        <f t="shared" si="6"/>
        <v>0.19791666667151731</v>
      </c>
      <c r="I25" s="109">
        <f t="shared" si="0"/>
        <v>5.410526315789471</v>
      </c>
      <c r="J25" s="105">
        <f t="shared" si="1"/>
        <v>5.410526315789471</v>
      </c>
      <c r="K25" s="63">
        <f t="shared" si="2"/>
        <v>25.699999999999989</v>
      </c>
      <c r="L25" s="6">
        <f t="shared" si="3"/>
        <v>286.89999999999998</v>
      </c>
      <c r="M25" s="4">
        <f t="shared" si="4"/>
        <v>0.85386904761904758</v>
      </c>
      <c r="N25" s="56">
        <f t="shared" si="5"/>
        <v>49.100000000000023</v>
      </c>
    </row>
    <row r="26" spans="1:14" x14ac:dyDescent="0.25">
      <c r="A26" s="65">
        <v>22</v>
      </c>
      <c r="B26" s="3" t="s">
        <v>33</v>
      </c>
      <c r="C26" s="56">
        <v>91.7</v>
      </c>
      <c r="D26" s="68">
        <v>37436.833333333336</v>
      </c>
      <c r="E26" s="55">
        <v>41083.777777777781</v>
      </c>
      <c r="F26" s="72" t="s">
        <v>139</v>
      </c>
      <c r="G26" s="84">
        <f t="shared" si="6"/>
        <v>0.16666666667151731</v>
      </c>
      <c r="H26" s="88">
        <f t="shared" si="6"/>
        <v>0.13194444444525288</v>
      </c>
      <c r="I26" s="109">
        <f t="shared" si="0"/>
        <v>4.3249999999999993</v>
      </c>
      <c r="J26" s="105">
        <f t="shared" si="1"/>
        <v>5.4631578947368418</v>
      </c>
      <c r="K26" s="63">
        <f t="shared" si="2"/>
        <v>17.299999999999997</v>
      </c>
      <c r="L26" s="6">
        <f t="shared" si="3"/>
        <v>304.2</v>
      </c>
      <c r="M26" s="4">
        <f t="shared" si="4"/>
        <v>0.90535714285714286</v>
      </c>
      <c r="N26" s="56">
        <f t="shared" si="5"/>
        <v>31.800000000000011</v>
      </c>
    </row>
    <row r="27" spans="1:14" x14ac:dyDescent="0.25">
      <c r="A27" s="65">
        <v>23</v>
      </c>
      <c r="B27" s="3" t="s">
        <v>34</v>
      </c>
      <c r="C27" s="56">
        <v>84.4</v>
      </c>
      <c r="D27" s="68">
        <v>37436.888888888891</v>
      </c>
      <c r="E27" s="55">
        <v>41083.861111111109</v>
      </c>
      <c r="F27" s="72" t="s">
        <v>138</v>
      </c>
      <c r="G27" s="84">
        <f t="shared" si="6"/>
        <v>5.5555555554747116E-2</v>
      </c>
      <c r="H27" s="88">
        <f t="shared" si="6"/>
        <v>8.3333333328482695E-2</v>
      </c>
      <c r="I27" s="109">
        <f t="shared" si="0"/>
        <v>5.4749999999999979</v>
      </c>
      <c r="J27" s="105">
        <f t="shared" si="1"/>
        <v>3.6499999999999986</v>
      </c>
      <c r="K27" s="63">
        <f t="shared" si="2"/>
        <v>7.2999999999999972</v>
      </c>
      <c r="L27" s="6">
        <f t="shared" si="3"/>
        <v>311.5</v>
      </c>
      <c r="M27" s="4">
        <f t="shared" si="4"/>
        <v>0.92708333333333337</v>
      </c>
      <c r="N27" s="56">
        <f t="shared" si="5"/>
        <v>24.5</v>
      </c>
    </row>
    <row r="28" spans="1:14" x14ac:dyDescent="0.25">
      <c r="A28" s="65">
        <v>24</v>
      </c>
      <c r="B28" s="3" t="s">
        <v>35</v>
      </c>
      <c r="C28" s="56">
        <v>71.400000000000006</v>
      </c>
      <c r="D28" s="68">
        <v>37436.979166666664</v>
      </c>
      <c r="E28" s="55">
        <v>41083.975694444445</v>
      </c>
      <c r="F28" s="72"/>
      <c r="G28" s="84">
        <f t="shared" si="6"/>
        <v>9.0277777773735579E-2</v>
      </c>
      <c r="H28" s="88">
        <f t="shared" si="6"/>
        <v>0.11458333333575865</v>
      </c>
      <c r="I28" s="109">
        <f t="shared" si="0"/>
        <v>6</v>
      </c>
      <c r="J28" s="105">
        <f t="shared" si="1"/>
        <v>4.7272727272727275</v>
      </c>
      <c r="K28" s="63">
        <f t="shared" si="2"/>
        <v>13</v>
      </c>
      <c r="L28" s="6">
        <f t="shared" si="3"/>
        <v>324.5</v>
      </c>
      <c r="M28" s="4">
        <f t="shared" si="4"/>
        <v>0.96577380952380953</v>
      </c>
      <c r="N28" s="56">
        <f t="shared" si="5"/>
        <v>11.5</v>
      </c>
    </row>
    <row r="29" spans="1:14" x14ac:dyDescent="0.25">
      <c r="A29" s="65">
        <v>25</v>
      </c>
      <c r="B29" s="3" t="s">
        <v>36</v>
      </c>
      <c r="C29" s="56">
        <v>62.2</v>
      </c>
      <c r="D29" s="68">
        <v>37437.0625</v>
      </c>
      <c r="E29" s="55">
        <v>41084.03402777778</v>
      </c>
      <c r="F29" s="72" t="s">
        <v>137</v>
      </c>
      <c r="G29" s="84">
        <f t="shared" si="6"/>
        <v>8.3333333335758653E-2</v>
      </c>
      <c r="H29" s="88">
        <f t="shared" si="6"/>
        <v>5.8333333334303461E-2</v>
      </c>
      <c r="I29" s="109">
        <f t="shared" si="0"/>
        <v>4.6000000000000014</v>
      </c>
      <c r="J29" s="105">
        <f t="shared" si="1"/>
        <v>6.5714285714285738</v>
      </c>
      <c r="K29" s="63">
        <f t="shared" si="2"/>
        <v>9.2000000000000028</v>
      </c>
      <c r="L29" s="6">
        <f t="shared" si="3"/>
        <v>333.7</v>
      </c>
      <c r="M29" s="4">
        <f t="shared" si="4"/>
        <v>0.99315476190476182</v>
      </c>
      <c r="N29" s="56">
        <f t="shared" si="5"/>
        <v>2.3000000000000114</v>
      </c>
    </row>
    <row r="30" spans="1:14" ht="15.75" thickBot="1" x14ac:dyDescent="0.3">
      <c r="A30" s="66">
        <v>26</v>
      </c>
      <c r="B30" s="67" t="s">
        <v>37</v>
      </c>
      <c r="C30" s="60">
        <v>59.9</v>
      </c>
      <c r="D30" s="69">
        <v>37437.072916666664</v>
      </c>
      <c r="E30" s="57">
        <v>41084.052083333336</v>
      </c>
      <c r="F30" s="73" t="s">
        <v>143</v>
      </c>
      <c r="G30" s="85">
        <f t="shared" si="6"/>
        <v>1.0416666664241347E-2</v>
      </c>
      <c r="H30" s="89">
        <f t="shared" si="6"/>
        <v>1.8055555556202307E-2</v>
      </c>
      <c r="I30" s="110">
        <f t="shared" si="0"/>
        <v>9.2000000000000171</v>
      </c>
      <c r="J30" s="106">
        <f t="shared" si="1"/>
        <v>5.3076923076923173</v>
      </c>
      <c r="K30" s="80">
        <f t="shared" si="2"/>
        <v>2.3000000000000043</v>
      </c>
      <c r="L30" s="117">
        <f t="shared" si="3"/>
        <v>336</v>
      </c>
      <c r="M30" s="64">
        <f t="shared" si="4"/>
        <v>1</v>
      </c>
      <c r="N30" s="60">
        <f t="shared" si="5"/>
        <v>0</v>
      </c>
    </row>
    <row r="31" spans="1:14" ht="15.75" thickBot="1" x14ac:dyDescent="0.3">
      <c r="G31" s="74">
        <f>SUM(G5:G30)</f>
        <v>2.8055555555547471</v>
      </c>
      <c r="H31" s="75">
        <f>SUM(H5:H30)</f>
        <v>2.5694444444452529</v>
      </c>
      <c r="I31" s="111">
        <f>L30/((DAY(G31)*24)+HOUR(G31)+(MINUTE(G31)/60))</f>
        <v>4.9900990099009901</v>
      </c>
      <c r="J31" s="107">
        <f>L30/((DAY(H31)*24)+HOUR(H31)+(MINUTE(H31)/60))</f>
        <v>5.448648648648649</v>
      </c>
    </row>
  </sheetData>
  <mergeCells count="6">
    <mergeCell ref="A3:A4"/>
    <mergeCell ref="B3:B4"/>
    <mergeCell ref="C3:C4"/>
    <mergeCell ref="E3:E4"/>
    <mergeCell ref="K3:K4"/>
    <mergeCell ref="D3:D4"/>
  </mergeCells>
  <pageMargins left="0.7" right="0.7" top="0.78740157499999996" bottom="0.78740157499999996" header="0.3" footer="0.3"/>
  <pageSetup paperSize="9" scale="57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workbookViewId="0">
      <selection activeCell="G21" sqref="G21"/>
    </sheetView>
  </sheetViews>
  <sheetFormatPr defaultRowHeight="15" x14ac:dyDescent="0.25"/>
  <cols>
    <col min="3" max="3" width="14.28515625" bestFit="1" customWidth="1"/>
  </cols>
  <sheetData>
    <row r="1" spans="1:1" x14ac:dyDescent="0.25">
      <c r="A1" t="s">
        <v>39</v>
      </c>
    </row>
    <row r="2" spans="1:1" x14ac:dyDescent="0.25">
      <c r="A2" s="14" t="s">
        <v>40</v>
      </c>
    </row>
    <row r="3" spans="1:1" x14ac:dyDescent="0.25">
      <c r="A3" t="s">
        <v>126</v>
      </c>
    </row>
    <row r="5" spans="1:1" ht="16.5" x14ac:dyDescent="0.25">
      <c r="A5" s="11" t="s">
        <v>41</v>
      </c>
    </row>
    <row r="6" spans="1:1" x14ac:dyDescent="0.25">
      <c r="A6" s="14" t="s">
        <v>42</v>
      </c>
    </row>
    <row r="7" spans="1:1" x14ac:dyDescent="0.25">
      <c r="A7" s="12" t="s">
        <v>43</v>
      </c>
    </row>
    <row r="9" spans="1:1" x14ac:dyDescent="0.25">
      <c r="A9" s="13" t="s">
        <v>44</v>
      </c>
    </row>
    <row r="11" spans="1:1" x14ac:dyDescent="0.25">
      <c r="A11" s="14" t="s">
        <v>45</v>
      </c>
    </row>
    <row r="13" spans="1:1" x14ac:dyDescent="0.25">
      <c r="A13" s="15" t="s">
        <v>120</v>
      </c>
    </row>
    <row r="14" spans="1:1" x14ac:dyDescent="0.25">
      <c r="A14" s="15" t="s">
        <v>121</v>
      </c>
    </row>
    <row r="15" spans="1:1" x14ac:dyDescent="0.25">
      <c r="A15" s="15" t="s">
        <v>122</v>
      </c>
    </row>
    <row r="16" spans="1:1" x14ac:dyDescent="0.25">
      <c r="A16" s="15" t="s">
        <v>123</v>
      </c>
    </row>
    <row r="17" spans="1:4" x14ac:dyDescent="0.25">
      <c r="A17" s="15" t="s">
        <v>124</v>
      </c>
    </row>
    <row r="18" spans="1:4" x14ac:dyDescent="0.25">
      <c r="A18" s="40" t="s">
        <v>125</v>
      </c>
    </row>
    <row r="21" spans="1:4" x14ac:dyDescent="0.25">
      <c r="A21" t="s">
        <v>130</v>
      </c>
    </row>
    <row r="22" spans="1:4" x14ac:dyDescent="0.25">
      <c r="A22" t="s">
        <v>131</v>
      </c>
    </row>
    <row r="24" spans="1:4" x14ac:dyDescent="0.25">
      <c r="A24" t="s">
        <v>156</v>
      </c>
    </row>
    <row r="26" spans="1:4" x14ac:dyDescent="0.25">
      <c r="A26" t="s">
        <v>157</v>
      </c>
    </row>
    <row r="27" spans="1:4" x14ac:dyDescent="0.25">
      <c r="C27" s="48"/>
      <c r="D27" s="49"/>
    </row>
    <row r="28" spans="1:4" x14ac:dyDescent="0.25">
      <c r="A28" s="14" t="s">
        <v>158</v>
      </c>
      <c r="C28" s="48"/>
    </row>
    <row r="29" spans="1:4" x14ac:dyDescent="0.25">
      <c r="A29" s="14" t="s">
        <v>159</v>
      </c>
    </row>
    <row r="30" spans="1:4" x14ac:dyDescent="0.25">
      <c r="A30" s="14" t="s">
        <v>160</v>
      </c>
    </row>
    <row r="31" spans="1:4" x14ac:dyDescent="0.25">
      <c r="A31" s="14" t="s">
        <v>161</v>
      </c>
    </row>
    <row r="32" spans="1:4" x14ac:dyDescent="0.25">
      <c r="A32" s="14" t="s">
        <v>162</v>
      </c>
    </row>
    <row r="33" spans="1:1" x14ac:dyDescent="0.25">
      <c r="A33" s="14" t="s">
        <v>163</v>
      </c>
    </row>
    <row r="34" spans="1:1" x14ac:dyDescent="0.25">
      <c r="A34" s="146" t="s">
        <v>164</v>
      </c>
    </row>
    <row r="35" spans="1:1" x14ac:dyDescent="0.25">
      <c r="A35" s="14" t="s">
        <v>165</v>
      </c>
    </row>
    <row r="36" spans="1:1" x14ac:dyDescent="0.25">
      <c r="A36" s="146"/>
    </row>
    <row r="37" spans="1:1" x14ac:dyDescent="0.25">
      <c r="A37" s="146" t="s">
        <v>166</v>
      </c>
    </row>
  </sheetData>
  <hyperlinks>
    <hyperlink ref="A6" r:id="rId1"/>
    <hyperlink ref="A2" r:id="rId2"/>
    <hyperlink ref="A11" r:id="rId3"/>
    <hyperlink ref="A28" r:id="rId4" display="http://www.raft.cz/clanek.asp?ID_clanku=357"/>
    <hyperlink ref="A29" r:id="rId5" display="http://www.raft.cz/clanek.asp?ID_clanku=465"/>
    <hyperlink ref="A30" r:id="rId6" display="http://www.raft.cz/clanek.asp?ID_clanku=160"/>
    <hyperlink ref="A31" r:id="rId7" display="http://www.raft.cz/clanek.asp?ID_clanku=163"/>
    <hyperlink ref="A32" r:id="rId8" display="http://www.zememeric.cz/02-10/trasa.html"/>
    <hyperlink ref="A33" r:id="rId9" display="http://www.raft.cz/clanek.asp?ID_clanku=152"/>
    <hyperlink ref="A35" r:id="rId10" display="http://www.cbtp.cz/akce/data/2000/0526/misak.html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8</vt:i4>
      </vt:variant>
    </vt:vector>
  </HeadingPairs>
  <TitlesOfParts>
    <vt:vector size="14" baseType="lpstr">
      <vt:lpstr>2002</vt:lpstr>
      <vt:lpstr>2012plan</vt:lpstr>
      <vt:lpstr>lod</vt:lpstr>
      <vt:lpstr>2012zaznam</vt:lpstr>
      <vt:lpstr>srovnani_02-12</vt:lpstr>
      <vt:lpstr>links</vt:lpstr>
      <vt:lpstr>'2002'!mainmenutop</vt:lpstr>
      <vt:lpstr>'2012plan'!mainmenutop</vt:lpstr>
      <vt:lpstr>'2012zaznam'!mainmenutop</vt:lpstr>
      <vt:lpstr>'srovnani_02-12'!mainmenutop</vt:lpstr>
      <vt:lpstr>'2002'!Print_Area</vt:lpstr>
      <vt:lpstr>'2012plan'!Print_Area</vt:lpstr>
      <vt:lpstr>'2012zaznam'!Print_Area</vt:lpstr>
      <vt:lpstr>'srovnani_02-12'!Print_Area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2012-11-20T10:55:28Z</dcterms:modified>
</cp:coreProperties>
</file>